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 -Casin\Desktop\HOTARARI 2026\cont executie trim.IV 2025\"/>
    </mc:Choice>
  </mc:AlternateContent>
  <xr:revisionPtr revIDLastSave="0" documentId="13_ncr:1_{3953FFCC-E464-4272-BD8E-FAEAAE03AA9B}" xr6:coauthVersionLast="47" xr6:coauthVersionMax="47" xr10:uidLastSave="{00000000-0000-0000-0000-000000000000}"/>
  <bookViews>
    <workbookView xWindow="2340" yWindow="720" windowWidth="25965" windowHeight="14880" xr2:uid="{00000000-000D-0000-FFFF-FFFF00000000}"/>
  </bookViews>
  <sheets>
    <sheet name="Anexa PROIECT HCL" sheetId="1" r:id="rId1"/>
    <sheet name="Anexa Rap.spec." sheetId="2" r:id="rId2"/>
    <sheet name="Sheet3" sheetId="3" r:id="rId3"/>
  </sheets>
  <definedNames>
    <definedName name="_xlnm.Print_Area" localSheetId="0">'Anexa PROIECT HCL'!$A$1:$G$142</definedName>
    <definedName name="_xlnm.Print_Area" localSheetId="1">'Anexa Rap.spec.'!$A$1:$G$141</definedName>
  </definedNames>
  <calcPr calcId="191029"/>
</workbook>
</file>

<file path=xl/calcChain.xml><?xml version="1.0" encoding="utf-8"?>
<calcChain xmlns="http://schemas.openxmlformats.org/spreadsheetml/2006/main">
  <c r="G92" i="1" l="1"/>
  <c r="F91" i="1"/>
  <c r="G91" i="1" s="1"/>
  <c r="E91" i="1"/>
  <c r="D91" i="1"/>
  <c r="G90" i="1"/>
  <c r="G89" i="1"/>
  <c r="F89" i="1"/>
  <c r="E89" i="1"/>
  <c r="D89" i="1"/>
  <c r="G88" i="1"/>
  <c r="G87" i="1"/>
  <c r="G86" i="1"/>
  <c r="F86" i="1"/>
  <c r="E86" i="1"/>
  <c r="D86" i="1"/>
  <c r="G85" i="1"/>
  <c r="G84" i="1"/>
  <c r="G83" i="1"/>
  <c r="F83" i="1"/>
  <c r="E83" i="1"/>
  <c r="D83" i="1"/>
  <c r="G80" i="1"/>
  <c r="F79" i="1"/>
  <c r="G79" i="1" s="1"/>
  <c r="E79" i="1"/>
  <c r="D79" i="1"/>
  <c r="G78" i="1"/>
  <c r="G77" i="1"/>
  <c r="G76" i="1"/>
  <c r="G75" i="1"/>
  <c r="F75" i="1"/>
  <c r="E75" i="1"/>
  <c r="E60" i="1" s="1"/>
  <c r="D75" i="1"/>
  <c r="G74" i="1"/>
  <c r="F73" i="1"/>
  <c r="G73" i="1" s="1"/>
  <c r="E73" i="1"/>
  <c r="D73" i="1"/>
  <c r="F71" i="1"/>
  <c r="E71" i="1"/>
  <c r="D71" i="1"/>
  <c r="G70" i="1"/>
  <c r="G69" i="1"/>
  <c r="G68" i="1"/>
  <c r="F68" i="1"/>
  <c r="E68" i="1"/>
  <c r="D68" i="1"/>
  <c r="F65" i="1"/>
  <c r="E65" i="1"/>
  <c r="D65" i="1"/>
  <c r="G63" i="1"/>
  <c r="G62" i="1"/>
  <c r="F61" i="1"/>
  <c r="G61" i="1" s="1"/>
  <c r="E61" i="1"/>
  <c r="D61" i="1"/>
  <c r="D60" i="1"/>
  <c r="G57" i="1"/>
  <c r="F56" i="1"/>
  <c r="G56" i="1" s="1"/>
  <c r="E56" i="1"/>
  <c r="D56" i="1"/>
  <c r="G55" i="1"/>
  <c r="F54" i="1"/>
  <c r="G54" i="1" s="1"/>
  <c r="E54" i="1"/>
  <c r="D54" i="1"/>
  <c r="G53" i="1"/>
  <c r="G52" i="1"/>
  <c r="F51" i="1"/>
  <c r="G51" i="1" s="1"/>
  <c r="E51" i="1"/>
  <c r="D51" i="1"/>
  <c r="G50" i="1"/>
  <c r="G49" i="1"/>
  <c r="F49" i="1"/>
  <c r="E49" i="1"/>
  <c r="D49" i="1"/>
  <c r="F47" i="1"/>
  <c r="E47" i="1"/>
  <c r="D47" i="1"/>
  <c r="F45" i="1"/>
  <c r="E45" i="1"/>
  <c r="D45" i="1"/>
  <c r="G44" i="1"/>
  <c r="F43" i="1"/>
  <c r="G43" i="1" s="1"/>
  <c r="E43" i="1"/>
  <c r="D43" i="1"/>
  <c r="G42" i="1"/>
  <c r="G41" i="1"/>
  <c r="F41" i="1"/>
  <c r="E41" i="1"/>
  <c r="D41" i="1"/>
  <c r="G40" i="1"/>
  <c r="G39" i="1"/>
  <c r="F38" i="1"/>
  <c r="G38" i="1" s="1"/>
  <c r="E38" i="1"/>
  <c r="D38" i="1"/>
  <c r="D37" i="1" s="1"/>
  <c r="E37" i="1"/>
  <c r="F35" i="1"/>
  <c r="E35" i="1"/>
  <c r="D35" i="1"/>
  <c r="G34" i="1"/>
  <c r="G33" i="1"/>
  <c r="G32" i="1"/>
  <c r="G31" i="1"/>
  <c r="F31" i="1"/>
  <c r="E31" i="1"/>
  <c r="D31" i="1"/>
  <c r="G29" i="1"/>
  <c r="G28" i="1"/>
  <c r="G27" i="1"/>
  <c r="G26" i="1"/>
  <c r="G25" i="1"/>
  <c r="F25" i="1"/>
  <c r="E25" i="1"/>
  <c r="D25" i="1"/>
  <c r="G24" i="1"/>
  <c r="G23" i="1"/>
  <c r="F22" i="1"/>
  <c r="G22" i="1" s="1"/>
  <c r="E22" i="1"/>
  <c r="D22" i="1"/>
  <c r="D21" i="1" s="1"/>
  <c r="E21" i="1"/>
  <c r="F19" i="1"/>
  <c r="E19" i="1"/>
  <c r="D19" i="1"/>
  <c r="G18" i="1"/>
  <c r="G17" i="1"/>
  <c r="G16" i="1"/>
  <c r="G15" i="1"/>
  <c r="F15" i="1"/>
  <c r="E15" i="1"/>
  <c r="D15" i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9" i="1" s="1"/>
  <c r="A60" i="1" s="1"/>
  <c r="G14" i="1"/>
  <c r="G13" i="1"/>
  <c r="F13" i="1"/>
  <c r="E13" i="1"/>
  <c r="E59" i="1" s="1"/>
  <c r="D13" i="1"/>
  <c r="F136" i="1"/>
  <c r="E136" i="1"/>
  <c r="D136" i="1"/>
  <c r="G135" i="1"/>
  <c r="F134" i="1"/>
  <c r="G134" i="1" s="1"/>
  <c r="E134" i="1"/>
  <c r="D134" i="1"/>
  <c r="F132" i="1"/>
  <c r="E132" i="1"/>
  <c r="D132" i="1"/>
  <c r="F129" i="1"/>
  <c r="G129" i="1" s="1"/>
  <c r="E129" i="1"/>
  <c r="E126" i="1" s="1"/>
  <c r="D129" i="1"/>
  <c r="F127" i="1"/>
  <c r="E127" i="1"/>
  <c r="D127" i="1"/>
  <c r="D126" i="1" s="1"/>
  <c r="F126" i="1"/>
  <c r="G126" i="1" s="1"/>
  <c r="F123" i="1"/>
  <c r="E123" i="1"/>
  <c r="D123" i="1"/>
  <c r="F120" i="1"/>
  <c r="E120" i="1"/>
  <c r="D120" i="1"/>
  <c r="D125" i="1" s="1"/>
  <c r="G118" i="1"/>
  <c r="F117" i="1"/>
  <c r="E117" i="1"/>
  <c r="D117" i="1"/>
  <c r="F114" i="1"/>
  <c r="F125" i="1" s="1"/>
  <c r="E114" i="1"/>
  <c r="E125" i="1" s="1"/>
  <c r="E138" i="1" s="1"/>
  <c r="D114" i="1"/>
  <c r="F112" i="1"/>
  <c r="E112" i="1"/>
  <c r="D112" i="1"/>
  <c r="A112" i="1"/>
  <c r="A113" i="1" s="1"/>
  <c r="G111" i="1"/>
  <c r="F110" i="1"/>
  <c r="G110" i="1" s="1"/>
  <c r="E110" i="1"/>
  <c r="D110" i="1"/>
  <c r="F136" i="2"/>
  <c r="E136" i="2"/>
  <c r="D136" i="2"/>
  <c r="G135" i="2"/>
  <c r="G134" i="2"/>
  <c r="F134" i="2"/>
  <c r="E134" i="2"/>
  <c r="D134" i="2"/>
  <c r="F132" i="2"/>
  <c r="E132" i="2"/>
  <c r="D132" i="2"/>
  <c r="F129" i="2"/>
  <c r="G129" i="2" s="1"/>
  <c r="E129" i="2"/>
  <c r="E126" i="2" s="1"/>
  <c r="D129" i="2"/>
  <c r="F127" i="2"/>
  <c r="F126" i="2" s="1"/>
  <c r="G126" i="2" s="1"/>
  <c r="E127" i="2"/>
  <c r="D127" i="2"/>
  <c r="D126" i="2"/>
  <c r="F123" i="2"/>
  <c r="E123" i="2"/>
  <c r="D123" i="2"/>
  <c r="F120" i="2"/>
  <c r="E120" i="2"/>
  <c r="D120" i="2"/>
  <c r="G118" i="2"/>
  <c r="F117" i="2"/>
  <c r="E117" i="2"/>
  <c r="D117" i="2"/>
  <c r="F114" i="2"/>
  <c r="E114" i="2"/>
  <c r="D114" i="2"/>
  <c r="A113" i="2"/>
  <c r="F112" i="2"/>
  <c r="E112" i="2"/>
  <c r="D112" i="2"/>
  <c r="A112" i="2"/>
  <c r="G111" i="2"/>
  <c r="G110" i="2"/>
  <c r="F110" i="2"/>
  <c r="F125" i="2" s="1"/>
  <c r="E110" i="2"/>
  <c r="E125" i="2" s="1"/>
  <c r="E138" i="2" s="1"/>
  <c r="D110" i="2"/>
  <c r="D125" i="2" s="1"/>
  <c r="G92" i="2"/>
  <c r="F91" i="2"/>
  <c r="G91" i="2" s="1"/>
  <c r="E91" i="2"/>
  <c r="D91" i="2"/>
  <c r="G90" i="2"/>
  <c r="G89" i="2"/>
  <c r="F89" i="2"/>
  <c r="E89" i="2"/>
  <c r="D89" i="2"/>
  <c r="G88" i="2"/>
  <c r="G87" i="2"/>
  <c r="F86" i="2"/>
  <c r="E86" i="2"/>
  <c r="G86" i="2" s="1"/>
  <c r="D86" i="2"/>
  <c r="G85" i="2"/>
  <c r="G84" i="2"/>
  <c r="G83" i="2"/>
  <c r="F83" i="2"/>
  <c r="E83" i="2"/>
  <c r="D83" i="2"/>
  <c r="G80" i="2"/>
  <c r="F79" i="2"/>
  <c r="G79" i="2" s="1"/>
  <c r="E79" i="2"/>
  <c r="D79" i="2"/>
  <c r="G78" i="2"/>
  <c r="G77" i="2"/>
  <c r="G76" i="2"/>
  <c r="F75" i="2"/>
  <c r="G75" i="2" s="1"/>
  <c r="E75" i="2"/>
  <c r="D75" i="2"/>
  <c r="D60" i="2" s="1"/>
  <c r="G74" i="2"/>
  <c r="F73" i="2"/>
  <c r="G73" i="2" s="1"/>
  <c r="E73" i="2"/>
  <c r="D73" i="2"/>
  <c r="F71" i="2"/>
  <c r="E71" i="2"/>
  <c r="D71" i="2"/>
  <c r="G70" i="2"/>
  <c r="G69" i="2"/>
  <c r="F68" i="2"/>
  <c r="E68" i="2"/>
  <c r="G68" i="2" s="1"/>
  <c r="D68" i="2"/>
  <c r="F65" i="2"/>
  <c r="E65" i="2"/>
  <c r="D65" i="2"/>
  <c r="G63" i="2"/>
  <c r="G62" i="2"/>
  <c r="F61" i="2"/>
  <c r="F60" i="2" s="1"/>
  <c r="E61" i="2"/>
  <c r="E60" i="2" s="1"/>
  <c r="D61" i="2"/>
  <c r="G57" i="2"/>
  <c r="F56" i="2"/>
  <c r="G56" i="2" s="1"/>
  <c r="E56" i="2"/>
  <c r="D56" i="2"/>
  <c r="G55" i="2"/>
  <c r="F54" i="2"/>
  <c r="G54" i="2" s="1"/>
  <c r="E54" i="2"/>
  <c r="D54" i="2"/>
  <c r="G53" i="2"/>
  <c r="G52" i="2"/>
  <c r="G51" i="2"/>
  <c r="F51" i="2"/>
  <c r="E51" i="2"/>
  <c r="D51" i="2"/>
  <c r="G50" i="2"/>
  <c r="F49" i="2"/>
  <c r="E49" i="2"/>
  <c r="G49" i="2" s="1"/>
  <c r="D49" i="2"/>
  <c r="F47" i="2"/>
  <c r="E47" i="2"/>
  <c r="D47" i="2"/>
  <c r="F45" i="2"/>
  <c r="E45" i="2"/>
  <c r="D45" i="2"/>
  <c r="G44" i="2"/>
  <c r="G43" i="2"/>
  <c r="F43" i="2"/>
  <c r="E43" i="2"/>
  <c r="D43" i="2"/>
  <c r="G42" i="2"/>
  <c r="F41" i="2"/>
  <c r="E41" i="2"/>
  <c r="G41" i="2" s="1"/>
  <c r="D41" i="2"/>
  <c r="G40" i="2"/>
  <c r="G39" i="2"/>
  <c r="F38" i="2"/>
  <c r="G38" i="2" s="1"/>
  <c r="E38" i="2"/>
  <c r="E37" i="2" s="1"/>
  <c r="D38" i="2"/>
  <c r="D37" i="2"/>
  <c r="F35" i="2"/>
  <c r="E35" i="2"/>
  <c r="D35" i="2"/>
  <c r="G34" i="2"/>
  <c r="G33" i="2"/>
  <c r="G32" i="2"/>
  <c r="F31" i="2"/>
  <c r="G31" i="2" s="1"/>
  <c r="E31" i="2"/>
  <c r="D31" i="2"/>
  <c r="G29" i="2"/>
  <c r="G28" i="2"/>
  <c r="G27" i="2"/>
  <c r="G26" i="2"/>
  <c r="F25" i="2"/>
  <c r="E25" i="2"/>
  <c r="G25" i="2" s="1"/>
  <c r="D25" i="2"/>
  <c r="G24" i="2"/>
  <c r="G23" i="2"/>
  <c r="F22" i="2"/>
  <c r="G22" i="2" s="1"/>
  <c r="E22" i="2"/>
  <c r="E21" i="2" s="1"/>
  <c r="D22" i="2"/>
  <c r="D21" i="2"/>
  <c r="F19" i="2"/>
  <c r="E19" i="2"/>
  <c r="D19" i="2"/>
  <c r="G18" i="2"/>
  <c r="G17" i="2"/>
  <c r="G16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9" i="2" s="1"/>
  <c r="A60" i="2" s="1"/>
  <c r="F15" i="2"/>
  <c r="E15" i="2"/>
  <c r="G15" i="2" s="1"/>
  <c r="D15" i="2"/>
  <c r="A15" i="2"/>
  <c r="G14" i="2"/>
  <c r="F13" i="2"/>
  <c r="E13" i="2"/>
  <c r="G13" i="2" s="1"/>
  <c r="D13" i="2"/>
  <c r="D59" i="2" s="1"/>
  <c r="D93" i="2" s="1"/>
  <c r="D59" i="1" l="1"/>
  <c r="D93" i="1" s="1"/>
  <c r="E93" i="1"/>
  <c r="F59" i="1"/>
  <c r="F60" i="1"/>
  <c r="G60" i="1" s="1"/>
  <c r="F21" i="1"/>
  <c r="G21" i="1" s="1"/>
  <c r="F37" i="1"/>
  <c r="G37" i="1" s="1"/>
  <c r="F138" i="1"/>
  <c r="G125" i="1"/>
  <c r="F138" i="2"/>
  <c r="G125" i="2"/>
  <c r="G60" i="2"/>
  <c r="F21" i="2"/>
  <c r="G21" i="2" s="1"/>
  <c r="G61" i="2"/>
  <c r="E59" i="2"/>
  <c r="E93" i="2" s="1"/>
  <c r="F37" i="2"/>
  <c r="G37" i="2" s="1"/>
  <c r="F93" i="1" l="1"/>
  <c r="G59" i="1"/>
  <c r="F59" i="2"/>
  <c r="G59" i="2" l="1"/>
  <c r="F93" i="2"/>
</calcChain>
</file>

<file path=xl/sharedStrings.xml><?xml version="1.0" encoding="utf-8"?>
<sst xmlns="http://schemas.openxmlformats.org/spreadsheetml/2006/main" count="300" uniqueCount="119">
  <si>
    <t>COMUNA  CASIN</t>
  </si>
  <si>
    <t>CONT DE EXECUTIE BUGETARA</t>
  </si>
  <si>
    <t>SECTIUNEA DE FUNCTIONARE</t>
  </si>
  <si>
    <t>- Mii lei -</t>
  </si>
  <si>
    <t>Nr. Crt.</t>
  </si>
  <si>
    <t>COD  INDICATOR</t>
  </si>
  <si>
    <t>DENUMIRE  INDICATOR</t>
  </si>
  <si>
    <t>%</t>
  </si>
  <si>
    <t>0302</t>
  </si>
  <si>
    <t>IMPOZIT PE VENIT</t>
  </si>
  <si>
    <t>030218</t>
  </si>
  <si>
    <t>Imp venit transfer prop imob</t>
  </si>
  <si>
    <t>0402</t>
  </si>
  <si>
    <t>COTE ŞI SUME DEFALCATE DIN IMPOZITUL PE VENIT</t>
  </si>
  <si>
    <t>040201</t>
  </si>
  <si>
    <t>Cote defalcate din imp pe venit</t>
  </si>
  <si>
    <t>040204</t>
  </si>
  <si>
    <t>Sume alocate ptr echilibrare</t>
  </si>
  <si>
    <t>040205</t>
  </si>
  <si>
    <t>Sume repartizate din Fondul la dispozitia Consiliului Judetean</t>
  </si>
  <si>
    <t>0502</t>
  </si>
  <si>
    <t>Alte impozite pe venit, profit si castiguri din capital</t>
  </si>
  <si>
    <t>050250</t>
  </si>
  <si>
    <t>IMP SI TAXE PE PROPIETATE</t>
  </si>
  <si>
    <t xml:space="preserve">Imp pe cladiri </t>
  </si>
  <si>
    <t>Imp pe cladiri-PF</t>
  </si>
  <si>
    <t>Imp pe cladiri - PJ</t>
  </si>
  <si>
    <t>Imp pe terenuri</t>
  </si>
  <si>
    <t>Imp pe terenuri - PF</t>
  </si>
  <si>
    <t>Imp pe terenuri - PJ</t>
  </si>
  <si>
    <t>Imp pe teren extravilan</t>
  </si>
  <si>
    <t>Taxe judiciare de timbru</t>
  </si>
  <si>
    <t>Alte imp si taxe</t>
  </si>
  <si>
    <t>SUME DEFALCATE DIN TVA</t>
  </si>
  <si>
    <t>Sume TVA chelt descentralizate</t>
  </si>
  <si>
    <t>Sume Tva ptr drumuri</t>
  </si>
  <si>
    <t>Sume TVA ptr echilibrarea bug. locale</t>
  </si>
  <si>
    <t>Taxe ptr utilizarea bunurilor</t>
  </si>
  <si>
    <t>Imp pe mijl de transport</t>
  </si>
  <si>
    <t>Imp pe mijl de transport PF</t>
  </si>
  <si>
    <t>Imp pe mijl de transport PJ</t>
  </si>
  <si>
    <t>Alte impozite si taxe fiscale</t>
  </si>
  <si>
    <t>Alte impozite si taxe</t>
  </si>
  <si>
    <t>VENITURI DIN PROPIETATE</t>
  </si>
  <si>
    <t>Venituri din concesiuni</t>
  </si>
  <si>
    <t>VENITURI DIN PREST SERV</t>
  </si>
  <si>
    <t>Venituri din recuperarea chelt. de judecata, imputatii si despagubiri</t>
  </si>
  <si>
    <t>Venituri din taxe administrative</t>
  </si>
  <si>
    <t>Taxe extrajudiciare de timbru</t>
  </si>
  <si>
    <t>AMENZI, PENALITATI SI CONFISCARI</t>
  </si>
  <si>
    <t>Venituri din amenzi si alte sanctiuni</t>
  </si>
  <si>
    <t>DIVERSE VENITURI</t>
  </si>
  <si>
    <t>Taxe speciale</t>
  </si>
  <si>
    <t>Alte venituri</t>
  </si>
  <si>
    <t>TRANSF VOLUNT ALTELE</t>
  </si>
  <si>
    <t>Vars din SF pt fin SD</t>
  </si>
  <si>
    <t>SUBV. DE LA BUGETUL DE STAT</t>
  </si>
  <si>
    <t>Subv aj inc loc cu lemne</t>
  </si>
  <si>
    <t>TOTAL VENITURI</t>
  </si>
  <si>
    <t>TOTAL CHELTUIELI</t>
  </si>
  <si>
    <t>AUTORITATI PUBLICE SI EXECUT</t>
  </si>
  <si>
    <t>Cheltuieli de personal</t>
  </si>
  <si>
    <t>Bunuri si servicii</t>
  </si>
  <si>
    <t>TRANSF CU CARACTER GENERAL</t>
  </si>
  <si>
    <t>Transf intre unitati SF</t>
  </si>
  <si>
    <t>ORDINE PUBLICA SI SIGURANTA</t>
  </si>
  <si>
    <t>INVATAMANT</t>
  </si>
  <si>
    <t>Asistenta sociala</t>
  </si>
  <si>
    <t>CULTURA, RECREERE SI RELIGIE</t>
  </si>
  <si>
    <t>Alte cheltuieli</t>
  </si>
  <si>
    <t>ASIG SI ASISTENTA SOCIALA</t>
  </si>
  <si>
    <t>LOCUINTE SERV SI DEZV PUBLICA</t>
  </si>
  <si>
    <t>Protectia mediului</t>
  </si>
  <si>
    <t>TRANSPORTURI</t>
  </si>
  <si>
    <t>EXCEDENT/DEFICIT</t>
  </si>
  <si>
    <t>SECTIUNEA DE DEZVOLTARE</t>
  </si>
  <si>
    <t>Vars din sectiunea functionare</t>
  </si>
  <si>
    <t>Incasari din rambursarea imprumuturilor acordate</t>
  </si>
  <si>
    <t>Sume din excedentul bug local utilizate pentru finantarea cheltuielilor sectiunii de dezvoltare</t>
  </si>
  <si>
    <t>Subv de la bugetul de stat</t>
  </si>
  <si>
    <t>Subventii de la alte administratii</t>
  </si>
  <si>
    <t>Sume alocate din bugetul AFIR pentru sustinerea proiectelor din PNDR 2014-2020</t>
  </si>
  <si>
    <t>Sume alocate din sumele obtinute in urma scoaterii la licitatie a certif.de emisii gaze cu efect de sera ptr.finantarea proiectelor de investitie</t>
  </si>
  <si>
    <t>Sume primite de la UE/alti donatori in contul platilor efectuate si prefinantari aferente cadrului finanaciar 2014-2020</t>
  </si>
  <si>
    <t>AUTORITATI PUBLICE SI EXECUTIVE</t>
  </si>
  <si>
    <t>Active nefinanciare</t>
  </si>
  <si>
    <t>ÎNVĂȚĂMÂNT</t>
  </si>
  <si>
    <t>CULTURA,RECREERE,RELIGIE</t>
  </si>
  <si>
    <t>CONTABIL,</t>
  </si>
  <si>
    <t>MARCELA COJOCARU</t>
  </si>
  <si>
    <t>Impozitul suplimentar din vanzarea terenurilor agricole situate in extravilan</t>
  </si>
  <si>
    <t>DOBANZI</t>
  </si>
  <si>
    <t>Dobanzi</t>
  </si>
  <si>
    <t>Sume primite in contul platilor facute in anul curent</t>
  </si>
  <si>
    <t>Planuri si regulamente de urbanism</t>
  </si>
  <si>
    <t>Subv.de la bug. de stat ptr.PNI Anghel Saligny</t>
  </si>
  <si>
    <t>Programe cu finantare PNRR</t>
  </si>
  <si>
    <t>Alte impozite si taxe generale pe bunuri si servicii</t>
  </si>
  <si>
    <t>Alte servicii publice generale</t>
  </si>
  <si>
    <t>Fond de rezerva bugetara</t>
  </si>
  <si>
    <t>Rambursari de credite</t>
  </si>
  <si>
    <t>Ajutoare ptr.daune provocate de calamitati naturale</t>
  </si>
  <si>
    <t xml:space="preserve">Sume alocate din PNRR </t>
  </si>
  <si>
    <t>Fonduri europene nerambursabile</t>
  </si>
  <si>
    <t>Sume aferente TVA</t>
  </si>
  <si>
    <t>Subventii primite de la bugetul de stat ptr.finantarea unor programe de interes national</t>
  </si>
  <si>
    <t>ANEXA NR.1</t>
  </si>
  <si>
    <t>ANEXA NR.2</t>
  </si>
  <si>
    <t>PLAN AN 2025</t>
  </si>
  <si>
    <t>31.12.2025</t>
  </si>
  <si>
    <t>PLAN  TRIM.IV 2025</t>
  </si>
  <si>
    <t>INCASARI/ PLATI TRIM.IV 2025</t>
  </si>
  <si>
    <t>Presedinte de sedinta</t>
  </si>
  <si>
    <t>Secretar general al comunei,</t>
  </si>
  <si>
    <t>Soroiu Daniel</t>
  </si>
  <si>
    <t xml:space="preserve">Popescu Monica-Florinela </t>
  </si>
  <si>
    <t>Presedinte de sedinta,</t>
  </si>
  <si>
    <t>ANEXA NR.1 LA HCL NR.6/26.01.2026</t>
  </si>
  <si>
    <t>ANEXA NR.2 LA HCL NR.6/26.01.2026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</si>
</sst>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Times New Roman"/>
      <family val="1"/>
    </font>
    <font>
      <sz val="10.5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0" xfId="0" applyFont="1"/>
    <xf numFmtId="4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4" fontId="1" fillId="0" borderId="9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left" wrapText="1"/>
    </xf>
    <xf numFmtId="4" fontId="7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4" fontId="1" fillId="0" borderId="9" xfId="0" applyNumberFormat="1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4" fillId="0" borderId="0" xfId="0" quotePrefix="1" applyFont="1"/>
    <xf numFmtId="0" fontId="1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center"/>
    </xf>
    <xf numFmtId="0" fontId="5" fillId="0" borderId="4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/>
    <xf numFmtId="0" fontId="5" fillId="0" borderId="7" xfId="0" applyFont="1" applyBorder="1" applyAlignment="1">
      <alignment horizontal="right" vertical="center"/>
    </xf>
    <xf numFmtId="4" fontId="5" fillId="0" borderId="8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" fontId="7" fillId="0" borderId="5" xfId="0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4" fontId="7" fillId="0" borderId="8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/>
    <xf numFmtId="0" fontId="4" fillId="0" borderId="13" xfId="0" applyFont="1" applyBorder="1"/>
    <xf numFmtId="0" fontId="5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7" fillId="0" borderId="4" xfId="0" applyFont="1" applyBorder="1"/>
    <xf numFmtId="0" fontId="5" fillId="0" borderId="7" xfId="0" applyFont="1" applyBorder="1" applyAlignment="1">
      <alignment vertical="center"/>
    </xf>
    <xf numFmtId="4" fontId="7" fillId="0" borderId="8" xfId="0" applyNumberFormat="1" applyFont="1" applyBorder="1" applyAlignment="1">
      <alignment horizontal="left" vertical="center"/>
    </xf>
    <xf numFmtId="4" fontId="7" fillId="0" borderId="9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view="pageBreakPreview" topLeftCell="A137" zoomScaleNormal="100" zoomScaleSheetLayoutView="100" workbookViewId="0">
      <selection activeCell="E98" sqref="E98:G99"/>
    </sheetView>
  </sheetViews>
  <sheetFormatPr defaultRowHeight="15" x14ac:dyDescent="0.25"/>
  <cols>
    <col min="1" max="1" width="5" style="74" customWidth="1"/>
    <col min="2" max="2" width="11.28515625" style="2" customWidth="1"/>
    <col min="3" max="3" width="36.7109375" style="1" customWidth="1"/>
    <col min="4" max="4" width="12.28515625" style="1" customWidth="1"/>
    <col min="5" max="5" width="11.7109375" style="1" customWidth="1"/>
    <col min="6" max="6" width="12.7109375" style="3" customWidth="1"/>
    <col min="7" max="7" width="9.140625" style="1"/>
    <col min="256" max="256" width="5" customWidth="1"/>
    <col min="257" max="257" width="11.28515625" customWidth="1"/>
    <col min="258" max="258" width="31" customWidth="1"/>
    <col min="259" max="259" width="10.5703125" customWidth="1"/>
    <col min="260" max="260" width="10" customWidth="1"/>
    <col min="261" max="261" width="12.7109375" customWidth="1"/>
    <col min="512" max="512" width="5" customWidth="1"/>
    <col min="513" max="513" width="11.28515625" customWidth="1"/>
    <col min="514" max="514" width="31" customWidth="1"/>
    <col min="515" max="515" width="10.5703125" customWidth="1"/>
    <col min="516" max="516" width="10" customWidth="1"/>
    <col min="517" max="517" width="12.7109375" customWidth="1"/>
    <col min="768" max="768" width="5" customWidth="1"/>
    <col min="769" max="769" width="11.28515625" customWidth="1"/>
    <col min="770" max="770" width="31" customWidth="1"/>
    <col min="771" max="771" width="10.5703125" customWidth="1"/>
    <col min="772" max="772" width="10" customWidth="1"/>
    <col min="773" max="773" width="12.7109375" customWidth="1"/>
    <col min="1024" max="1024" width="5" customWidth="1"/>
    <col min="1025" max="1025" width="11.28515625" customWidth="1"/>
    <col min="1026" max="1026" width="31" customWidth="1"/>
    <col min="1027" max="1027" width="10.5703125" customWidth="1"/>
    <col min="1028" max="1028" width="10" customWidth="1"/>
    <col min="1029" max="1029" width="12.7109375" customWidth="1"/>
    <col min="1280" max="1280" width="5" customWidth="1"/>
    <col min="1281" max="1281" width="11.28515625" customWidth="1"/>
    <col min="1282" max="1282" width="31" customWidth="1"/>
    <col min="1283" max="1283" width="10.5703125" customWidth="1"/>
    <col min="1284" max="1284" width="10" customWidth="1"/>
    <col min="1285" max="1285" width="12.7109375" customWidth="1"/>
    <col min="1536" max="1536" width="5" customWidth="1"/>
    <col min="1537" max="1537" width="11.28515625" customWidth="1"/>
    <col min="1538" max="1538" width="31" customWidth="1"/>
    <col min="1539" max="1539" width="10.5703125" customWidth="1"/>
    <col min="1540" max="1540" width="10" customWidth="1"/>
    <col min="1541" max="1541" width="12.7109375" customWidth="1"/>
    <col min="1792" max="1792" width="5" customWidth="1"/>
    <col min="1793" max="1793" width="11.28515625" customWidth="1"/>
    <col min="1794" max="1794" width="31" customWidth="1"/>
    <col min="1795" max="1795" width="10.5703125" customWidth="1"/>
    <col min="1796" max="1796" width="10" customWidth="1"/>
    <col min="1797" max="1797" width="12.7109375" customWidth="1"/>
    <col min="2048" max="2048" width="5" customWidth="1"/>
    <col min="2049" max="2049" width="11.28515625" customWidth="1"/>
    <col min="2050" max="2050" width="31" customWidth="1"/>
    <col min="2051" max="2051" width="10.5703125" customWidth="1"/>
    <col min="2052" max="2052" width="10" customWidth="1"/>
    <col min="2053" max="2053" width="12.7109375" customWidth="1"/>
    <col min="2304" max="2304" width="5" customWidth="1"/>
    <col min="2305" max="2305" width="11.28515625" customWidth="1"/>
    <col min="2306" max="2306" width="31" customWidth="1"/>
    <col min="2307" max="2307" width="10.5703125" customWidth="1"/>
    <col min="2308" max="2308" width="10" customWidth="1"/>
    <col min="2309" max="2309" width="12.7109375" customWidth="1"/>
    <col min="2560" max="2560" width="5" customWidth="1"/>
    <col min="2561" max="2561" width="11.28515625" customWidth="1"/>
    <col min="2562" max="2562" width="31" customWidth="1"/>
    <col min="2563" max="2563" width="10.5703125" customWidth="1"/>
    <col min="2564" max="2564" width="10" customWidth="1"/>
    <col min="2565" max="2565" width="12.7109375" customWidth="1"/>
    <col min="2816" max="2816" width="5" customWidth="1"/>
    <col min="2817" max="2817" width="11.28515625" customWidth="1"/>
    <col min="2818" max="2818" width="31" customWidth="1"/>
    <col min="2819" max="2819" width="10.5703125" customWidth="1"/>
    <col min="2820" max="2820" width="10" customWidth="1"/>
    <col min="2821" max="2821" width="12.7109375" customWidth="1"/>
    <col min="3072" max="3072" width="5" customWidth="1"/>
    <col min="3073" max="3073" width="11.28515625" customWidth="1"/>
    <col min="3074" max="3074" width="31" customWidth="1"/>
    <col min="3075" max="3075" width="10.5703125" customWidth="1"/>
    <col min="3076" max="3076" width="10" customWidth="1"/>
    <col min="3077" max="3077" width="12.7109375" customWidth="1"/>
    <col min="3328" max="3328" width="5" customWidth="1"/>
    <col min="3329" max="3329" width="11.28515625" customWidth="1"/>
    <col min="3330" max="3330" width="31" customWidth="1"/>
    <col min="3331" max="3331" width="10.5703125" customWidth="1"/>
    <col min="3332" max="3332" width="10" customWidth="1"/>
    <col min="3333" max="3333" width="12.7109375" customWidth="1"/>
    <col min="3584" max="3584" width="5" customWidth="1"/>
    <col min="3585" max="3585" width="11.28515625" customWidth="1"/>
    <col min="3586" max="3586" width="31" customWidth="1"/>
    <col min="3587" max="3587" width="10.5703125" customWidth="1"/>
    <col min="3588" max="3588" width="10" customWidth="1"/>
    <col min="3589" max="3589" width="12.7109375" customWidth="1"/>
    <col min="3840" max="3840" width="5" customWidth="1"/>
    <col min="3841" max="3841" width="11.28515625" customWidth="1"/>
    <col min="3842" max="3842" width="31" customWidth="1"/>
    <col min="3843" max="3843" width="10.5703125" customWidth="1"/>
    <col min="3844" max="3844" width="10" customWidth="1"/>
    <col min="3845" max="3845" width="12.7109375" customWidth="1"/>
    <col min="4096" max="4096" width="5" customWidth="1"/>
    <col min="4097" max="4097" width="11.28515625" customWidth="1"/>
    <col min="4098" max="4098" width="31" customWidth="1"/>
    <col min="4099" max="4099" width="10.5703125" customWidth="1"/>
    <col min="4100" max="4100" width="10" customWidth="1"/>
    <col min="4101" max="4101" width="12.7109375" customWidth="1"/>
    <col min="4352" max="4352" width="5" customWidth="1"/>
    <col min="4353" max="4353" width="11.28515625" customWidth="1"/>
    <col min="4354" max="4354" width="31" customWidth="1"/>
    <col min="4355" max="4355" width="10.5703125" customWidth="1"/>
    <col min="4356" max="4356" width="10" customWidth="1"/>
    <col min="4357" max="4357" width="12.7109375" customWidth="1"/>
    <col min="4608" max="4608" width="5" customWidth="1"/>
    <col min="4609" max="4609" width="11.28515625" customWidth="1"/>
    <col min="4610" max="4610" width="31" customWidth="1"/>
    <col min="4611" max="4611" width="10.5703125" customWidth="1"/>
    <col min="4612" max="4612" width="10" customWidth="1"/>
    <col min="4613" max="4613" width="12.7109375" customWidth="1"/>
    <col min="4864" max="4864" width="5" customWidth="1"/>
    <col min="4865" max="4865" width="11.28515625" customWidth="1"/>
    <col min="4866" max="4866" width="31" customWidth="1"/>
    <col min="4867" max="4867" width="10.5703125" customWidth="1"/>
    <col min="4868" max="4868" width="10" customWidth="1"/>
    <col min="4869" max="4869" width="12.7109375" customWidth="1"/>
    <col min="5120" max="5120" width="5" customWidth="1"/>
    <col min="5121" max="5121" width="11.28515625" customWidth="1"/>
    <col min="5122" max="5122" width="31" customWidth="1"/>
    <col min="5123" max="5123" width="10.5703125" customWidth="1"/>
    <col min="5124" max="5124" width="10" customWidth="1"/>
    <col min="5125" max="5125" width="12.7109375" customWidth="1"/>
    <col min="5376" max="5376" width="5" customWidth="1"/>
    <col min="5377" max="5377" width="11.28515625" customWidth="1"/>
    <col min="5378" max="5378" width="31" customWidth="1"/>
    <col min="5379" max="5379" width="10.5703125" customWidth="1"/>
    <col min="5380" max="5380" width="10" customWidth="1"/>
    <col min="5381" max="5381" width="12.7109375" customWidth="1"/>
    <col min="5632" max="5632" width="5" customWidth="1"/>
    <col min="5633" max="5633" width="11.28515625" customWidth="1"/>
    <col min="5634" max="5634" width="31" customWidth="1"/>
    <col min="5635" max="5635" width="10.5703125" customWidth="1"/>
    <col min="5636" max="5636" width="10" customWidth="1"/>
    <col min="5637" max="5637" width="12.7109375" customWidth="1"/>
    <col min="5888" max="5888" width="5" customWidth="1"/>
    <col min="5889" max="5889" width="11.28515625" customWidth="1"/>
    <col min="5890" max="5890" width="31" customWidth="1"/>
    <col min="5891" max="5891" width="10.5703125" customWidth="1"/>
    <col min="5892" max="5892" width="10" customWidth="1"/>
    <col min="5893" max="5893" width="12.7109375" customWidth="1"/>
    <col min="6144" max="6144" width="5" customWidth="1"/>
    <col min="6145" max="6145" width="11.28515625" customWidth="1"/>
    <col min="6146" max="6146" width="31" customWidth="1"/>
    <col min="6147" max="6147" width="10.5703125" customWidth="1"/>
    <col min="6148" max="6148" width="10" customWidth="1"/>
    <col min="6149" max="6149" width="12.7109375" customWidth="1"/>
    <col min="6400" max="6400" width="5" customWidth="1"/>
    <col min="6401" max="6401" width="11.28515625" customWidth="1"/>
    <col min="6402" max="6402" width="31" customWidth="1"/>
    <col min="6403" max="6403" width="10.5703125" customWidth="1"/>
    <col min="6404" max="6404" width="10" customWidth="1"/>
    <col min="6405" max="6405" width="12.7109375" customWidth="1"/>
    <col min="6656" max="6656" width="5" customWidth="1"/>
    <col min="6657" max="6657" width="11.28515625" customWidth="1"/>
    <col min="6658" max="6658" width="31" customWidth="1"/>
    <col min="6659" max="6659" width="10.5703125" customWidth="1"/>
    <col min="6660" max="6660" width="10" customWidth="1"/>
    <col min="6661" max="6661" width="12.7109375" customWidth="1"/>
    <col min="6912" max="6912" width="5" customWidth="1"/>
    <col min="6913" max="6913" width="11.28515625" customWidth="1"/>
    <col min="6914" max="6914" width="31" customWidth="1"/>
    <col min="6915" max="6915" width="10.5703125" customWidth="1"/>
    <col min="6916" max="6916" width="10" customWidth="1"/>
    <col min="6917" max="6917" width="12.7109375" customWidth="1"/>
    <col min="7168" max="7168" width="5" customWidth="1"/>
    <col min="7169" max="7169" width="11.28515625" customWidth="1"/>
    <col min="7170" max="7170" width="31" customWidth="1"/>
    <col min="7171" max="7171" width="10.5703125" customWidth="1"/>
    <col min="7172" max="7172" width="10" customWidth="1"/>
    <col min="7173" max="7173" width="12.7109375" customWidth="1"/>
    <col min="7424" max="7424" width="5" customWidth="1"/>
    <col min="7425" max="7425" width="11.28515625" customWidth="1"/>
    <col min="7426" max="7426" width="31" customWidth="1"/>
    <col min="7427" max="7427" width="10.5703125" customWidth="1"/>
    <col min="7428" max="7428" width="10" customWidth="1"/>
    <col min="7429" max="7429" width="12.7109375" customWidth="1"/>
    <col min="7680" max="7680" width="5" customWidth="1"/>
    <col min="7681" max="7681" width="11.28515625" customWidth="1"/>
    <col min="7682" max="7682" width="31" customWidth="1"/>
    <col min="7683" max="7683" width="10.5703125" customWidth="1"/>
    <col min="7684" max="7684" width="10" customWidth="1"/>
    <col min="7685" max="7685" width="12.7109375" customWidth="1"/>
    <col min="7936" max="7936" width="5" customWidth="1"/>
    <col min="7937" max="7937" width="11.28515625" customWidth="1"/>
    <col min="7938" max="7938" width="31" customWidth="1"/>
    <col min="7939" max="7939" width="10.5703125" customWidth="1"/>
    <col min="7940" max="7940" width="10" customWidth="1"/>
    <col min="7941" max="7941" width="12.7109375" customWidth="1"/>
    <col min="8192" max="8192" width="5" customWidth="1"/>
    <col min="8193" max="8193" width="11.28515625" customWidth="1"/>
    <col min="8194" max="8194" width="31" customWidth="1"/>
    <col min="8195" max="8195" width="10.5703125" customWidth="1"/>
    <col min="8196" max="8196" width="10" customWidth="1"/>
    <col min="8197" max="8197" width="12.7109375" customWidth="1"/>
    <col min="8448" max="8448" width="5" customWidth="1"/>
    <col min="8449" max="8449" width="11.28515625" customWidth="1"/>
    <col min="8450" max="8450" width="31" customWidth="1"/>
    <col min="8451" max="8451" width="10.5703125" customWidth="1"/>
    <col min="8452" max="8452" width="10" customWidth="1"/>
    <col min="8453" max="8453" width="12.7109375" customWidth="1"/>
    <col min="8704" max="8704" width="5" customWidth="1"/>
    <col min="8705" max="8705" width="11.28515625" customWidth="1"/>
    <col min="8706" max="8706" width="31" customWidth="1"/>
    <col min="8707" max="8707" width="10.5703125" customWidth="1"/>
    <col min="8708" max="8708" width="10" customWidth="1"/>
    <col min="8709" max="8709" width="12.7109375" customWidth="1"/>
    <col min="8960" max="8960" width="5" customWidth="1"/>
    <col min="8961" max="8961" width="11.28515625" customWidth="1"/>
    <col min="8962" max="8962" width="31" customWidth="1"/>
    <col min="8963" max="8963" width="10.5703125" customWidth="1"/>
    <col min="8964" max="8964" width="10" customWidth="1"/>
    <col min="8965" max="8965" width="12.7109375" customWidth="1"/>
    <col min="9216" max="9216" width="5" customWidth="1"/>
    <col min="9217" max="9217" width="11.28515625" customWidth="1"/>
    <col min="9218" max="9218" width="31" customWidth="1"/>
    <col min="9219" max="9219" width="10.5703125" customWidth="1"/>
    <col min="9220" max="9220" width="10" customWidth="1"/>
    <col min="9221" max="9221" width="12.7109375" customWidth="1"/>
    <col min="9472" max="9472" width="5" customWidth="1"/>
    <col min="9473" max="9473" width="11.28515625" customWidth="1"/>
    <col min="9474" max="9474" width="31" customWidth="1"/>
    <col min="9475" max="9475" width="10.5703125" customWidth="1"/>
    <col min="9476" max="9476" width="10" customWidth="1"/>
    <col min="9477" max="9477" width="12.7109375" customWidth="1"/>
    <col min="9728" max="9728" width="5" customWidth="1"/>
    <col min="9729" max="9729" width="11.28515625" customWidth="1"/>
    <col min="9730" max="9730" width="31" customWidth="1"/>
    <col min="9731" max="9731" width="10.5703125" customWidth="1"/>
    <col min="9732" max="9732" width="10" customWidth="1"/>
    <col min="9733" max="9733" width="12.7109375" customWidth="1"/>
    <col min="9984" max="9984" width="5" customWidth="1"/>
    <col min="9985" max="9985" width="11.28515625" customWidth="1"/>
    <col min="9986" max="9986" width="31" customWidth="1"/>
    <col min="9987" max="9987" width="10.5703125" customWidth="1"/>
    <col min="9988" max="9988" width="10" customWidth="1"/>
    <col min="9989" max="9989" width="12.7109375" customWidth="1"/>
    <col min="10240" max="10240" width="5" customWidth="1"/>
    <col min="10241" max="10241" width="11.28515625" customWidth="1"/>
    <col min="10242" max="10242" width="31" customWidth="1"/>
    <col min="10243" max="10243" width="10.5703125" customWidth="1"/>
    <col min="10244" max="10244" width="10" customWidth="1"/>
    <col min="10245" max="10245" width="12.7109375" customWidth="1"/>
    <col min="10496" max="10496" width="5" customWidth="1"/>
    <col min="10497" max="10497" width="11.28515625" customWidth="1"/>
    <col min="10498" max="10498" width="31" customWidth="1"/>
    <col min="10499" max="10499" width="10.5703125" customWidth="1"/>
    <col min="10500" max="10500" width="10" customWidth="1"/>
    <col min="10501" max="10501" width="12.7109375" customWidth="1"/>
    <col min="10752" max="10752" width="5" customWidth="1"/>
    <col min="10753" max="10753" width="11.28515625" customWidth="1"/>
    <col min="10754" max="10754" width="31" customWidth="1"/>
    <col min="10755" max="10755" width="10.5703125" customWidth="1"/>
    <col min="10756" max="10756" width="10" customWidth="1"/>
    <col min="10757" max="10757" width="12.7109375" customWidth="1"/>
    <col min="11008" max="11008" width="5" customWidth="1"/>
    <col min="11009" max="11009" width="11.28515625" customWidth="1"/>
    <col min="11010" max="11010" width="31" customWidth="1"/>
    <col min="11011" max="11011" width="10.5703125" customWidth="1"/>
    <col min="11012" max="11012" width="10" customWidth="1"/>
    <col min="11013" max="11013" width="12.7109375" customWidth="1"/>
    <col min="11264" max="11264" width="5" customWidth="1"/>
    <col min="11265" max="11265" width="11.28515625" customWidth="1"/>
    <col min="11266" max="11266" width="31" customWidth="1"/>
    <col min="11267" max="11267" width="10.5703125" customWidth="1"/>
    <col min="11268" max="11268" width="10" customWidth="1"/>
    <col min="11269" max="11269" width="12.7109375" customWidth="1"/>
    <col min="11520" max="11520" width="5" customWidth="1"/>
    <col min="11521" max="11521" width="11.28515625" customWidth="1"/>
    <col min="11522" max="11522" width="31" customWidth="1"/>
    <col min="11523" max="11523" width="10.5703125" customWidth="1"/>
    <col min="11524" max="11524" width="10" customWidth="1"/>
    <col min="11525" max="11525" width="12.7109375" customWidth="1"/>
    <col min="11776" max="11776" width="5" customWidth="1"/>
    <col min="11777" max="11777" width="11.28515625" customWidth="1"/>
    <col min="11778" max="11778" width="31" customWidth="1"/>
    <col min="11779" max="11779" width="10.5703125" customWidth="1"/>
    <col min="11780" max="11780" width="10" customWidth="1"/>
    <col min="11781" max="11781" width="12.7109375" customWidth="1"/>
    <col min="12032" max="12032" width="5" customWidth="1"/>
    <col min="12033" max="12033" width="11.28515625" customWidth="1"/>
    <col min="12034" max="12034" width="31" customWidth="1"/>
    <col min="12035" max="12035" width="10.5703125" customWidth="1"/>
    <col min="12036" max="12036" width="10" customWidth="1"/>
    <col min="12037" max="12037" width="12.7109375" customWidth="1"/>
    <col min="12288" max="12288" width="5" customWidth="1"/>
    <col min="12289" max="12289" width="11.28515625" customWidth="1"/>
    <col min="12290" max="12290" width="31" customWidth="1"/>
    <col min="12291" max="12291" width="10.5703125" customWidth="1"/>
    <col min="12292" max="12292" width="10" customWidth="1"/>
    <col min="12293" max="12293" width="12.7109375" customWidth="1"/>
    <col min="12544" max="12544" width="5" customWidth="1"/>
    <col min="12545" max="12545" width="11.28515625" customWidth="1"/>
    <col min="12546" max="12546" width="31" customWidth="1"/>
    <col min="12547" max="12547" width="10.5703125" customWidth="1"/>
    <col min="12548" max="12548" width="10" customWidth="1"/>
    <col min="12549" max="12549" width="12.7109375" customWidth="1"/>
    <col min="12800" max="12800" width="5" customWidth="1"/>
    <col min="12801" max="12801" width="11.28515625" customWidth="1"/>
    <col min="12802" max="12802" width="31" customWidth="1"/>
    <col min="12803" max="12803" width="10.5703125" customWidth="1"/>
    <col min="12804" max="12804" width="10" customWidth="1"/>
    <col min="12805" max="12805" width="12.7109375" customWidth="1"/>
    <col min="13056" max="13056" width="5" customWidth="1"/>
    <col min="13057" max="13057" width="11.28515625" customWidth="1"/>
    <col min="13058" max="13058" width="31" customWidth="1"/>
    <col min="13059" max="13059" width="10.5703125" customWidth="1"/>
    <col min="13060" max="13060" width="10" customWidth="1"/>
    <col min="13061" max="13061" width="12.7109375" customWidth="1"/>
    <col min="13312" max="13312" width="5" customWidth="1"/>
    <col min="13313" max="13313" width="11.28515625" customWidth="1"/>
    <col min="13314" max="13314" width="31" customWidth="1"/>
    <col min="13315" max="13315" width="10.5703125" customWidth="1"/>
    <col min="13316" max="13316" width="10" customWidth="1"/>
    <col min="13317" max="13317" width="12.7109375" customWidth="1"/>
    <col min="13568" max="13568" width="5" customWidth="1"/>
    <col min="13569" max="13569" width="11.28515625" customWidth="1"/>
    <col min="13570" max="13570" width="31" customWidth="1"/>
    <col min="13571" max="13571" width="10.5703125" customWidth="1"/>
    <col min="13572" max="13572" width="10" customWidth="1"/>
    <col min="13573" max="13573" width="12.7109375" customWidth="1"/>
    <col min="13824" max="13824" width="5" customWidth="1"/>
    <col min="13825" max="13825" width="11.28515625" customWidth="1"/>
    <col min="13826" max="13826" width="31" customWidth="1"/>
    <col min="13827" max="13827" width="10.5703125" customWidth="1"/>
    <col min="13828" max="13828" width="10" customWidth="1"/>
    <col min="13829" max="13829" width="12.7109375" customWidth="1"/>
    <col min="14080" max="14080" width="5" customWidth="1"/>
    <col min="14081" max="14081" width="11.28515625" customWidth="1"/>
    <col min="14082" max="14082" width="31" customWidth="1"/>
    <col min="14083" max="14083" width="10.5703125" customWidth="1"/>
    <col min="14084" max="14084" width="10" customWidth="1"/>
    <col min="14085" max="14085" width="12.7109375" customWidth="1"/>
    <col min="14336" max="14336" width="5" customWidth="1"/>
    <col min="14337" max="14337" width="11.28515625" customWidth="1"/>
    <col min="14338" max="14338" width="31" customWidth="1"/>
    <col min="14339" max="14339" width="10.5703125" customWidth="1"/>
    <col min="14340" max="14340" width="10" customWidth="1"/>
    <col min="14341" max="14341" width="12.7109375" customWidth="1"/>
    <col min="14592" max="14592" width="5" customWidth="1"/>
    <col min="14593" max="14593" width="11.28515625" customWidth="1"/>
    <col min="14594" max="14594" width="31" customWidth="1"/>
    <col min="14595" max="14595" width="10.5703125" customWidth="1"/>
    <col min="14596" max="14596" width="10" customWidth="1"/>
    <col min="14597" max="14597" width="12.7109375" customWidth="1"/>
    <col min="14848" max="14848" width="5" customWidth="1"/>
    <col min="14849" max="14849" width="11.28515625" customWidth="1"/>
    <col min="14850" max="14850" width="31" customWidth="1"/>
    <col min="14851" max="14851" width="10.5703125" customWidth="1"/>
    <col min="14852" max="14852" width="10" customWidth="1"/>
    <col min="14853" max="14853" width="12.7109375" customWidth="1"/>
    <col min="15104" max="15104" width="5" customWidth="1"/>
    <col min="15105" max="15105" width="11.28515625" customWidth="1"/>
    <col min="15106" max="15106" width="31" customWidth="1"/>
    <col min="15107" max="15107" width="10.5703125" customWidth="1"/>
    <col min="15108" max="15108" width="10" customWidth="1"/>
    <col min="15109" max="15109" width="12.7109375" customWidth="1"/>
    <col min="15360" max="15360" width="5" customWidth="1"/>
    <col min="15361" max="15361" width="11.28515625" customWidth="1"/>
    <col min="15362" max="15362" width="31" customWidth="1"/>
    <col min="15363" max="15363" width="10.5703125" customWidth="1"/>
    <col min="15364" max="15364" width="10" customWidth="1"/>
    <col min="15365" max="15365" width="12.7109375" customWidth="1"/>
    <col min="15616" max="15616" width="5" customWidth="1"/>
    <col min="15617" max="15617" width="11.28515625" customWidth="1"/>
    <col min="15618" max="15618" width="31" customWidth="1"/>
    <col min="15619" max="15619" width="10.5703125" customWidth="1"/>
    <col min="15620" max="15620" width="10" customWidth="1"/>
    <col min="15621" max="15621" width="12.7109375" customWidth="1"/>
    <col min="15872" max="15872" width="5" customWidth="1"/>
    <col min="15873" max="15873" width="11.28515625" customWidth="1"/>
    <col min="15874" max="15874" width="31" customWidth="1"/>
    <col min="15875" max="15875" width="10.5703125" customWidth="1"/>
    <col min="15876" max="15876" width="10" customWidth="1"/>
    <col min="15877" max="15877" width="12.7109375" customWidth="1"/>
    <col min="16128" max="16128" width="5" customWidth="1"/>
    <col min="16129" max="16129" width="11.28515625" customWidth="1"/>
    <col min="16130" max="16130" width="31" customWidth="1"/>
    <col min="16131" max="16131" width="10.5703125" customWidth="1"/>
    <col min="16132" max="16132" width="10" customWidth="1"/>
    <col min="16133" max="16133" width="12.7109375" customWidth="1"/>
  </cols>
  <sheetData>
    <row r="1" spans="1:7" ht="15" customHeight="1" x14ac:dyDescent="0.25">
      <c r="A1" s="1" t="s">
        <v>0</v>
      </c>
      <c r="E1" s="127" t="s">
        <v>117</v>
      </c>
      <c r="F1" s="127"/>
      <c r="G1" s="127"/>
    </row>
    <row r="2" spans="1:7" x14ac:dyDescent="0.25">
      <c r="A2" s="1"/>
      <c r="E2" s="127"/>
      <c r="F2" s="127"/>
      <c r="G2" s="127"/>
    </row>
    <row r="3" spans="1:7" x14ac:dyDescent="0.25">
      <c r="A3" s="1"/>
    </row>
    <row r="4" spans="1:7" x14ac:dyDescent="0.25">
      <c r="A4" s="121" t="s">
        <v>1</v>
      </c>
      <c r="B4" s="121"/>
      <c r="C4" s="121"/>
      <c r="D4" s="121"/>
      <c r="E4" s="121"/>
      <c r="F4" s="121"/>
      <c r="G4" s="121"/>
    </row>
    <row r="5" spans="1:7" x14ac:dyDescent="0.25">
      <c r="A5" s="122" t="s">
        <v>2</v>
      </c>
      <c r="B5" s="122"/>
      <c r="C5" s="122"/>
      <c r="D5" s="122"/>
      <c r="E5" s="122"/>
      <c r="F5" s="122"/>
      <c r="G5" s="122"/>
    </row>
    <row r="6" spans="1:7" x14ac:dyDescent="0.25">
      <c r="A6" s="123" t="s">
        <v>109</v>
      </c>
      <c r="B6" s="123"/>
      <c r="C6" s="123"/>
      <c r="D6" s="123"/>
      <c r="E6" s="123"/>
      <c r="F6" s="123"/>
      <c r="G6" s="123"/>
    </row>
    <row r="7" spans="1:7" x14ac:dyDescent="0.25">
      <c r="A7" s="1"/>
    </row>
    <row r="8" spans="1:7" ht="15.75" thickBot="1" x14ac:dyDescent="0.3">
      <c r="A8" s="1"/>
      <c r="G8" s="73" t="s">
        <v>3</v>
      </c>
    </row>
    <row r="9" spans="1:7" ht="15" customHeight="1" x14ac:dyDescent="0.25">
      <c r="A9" s="124" t="s">
        <v>4</v>
      </c>
      <c r="B9" s="124" t="s">
        <v>5</v>
      </c>
      <c r="C9" s="128" t="s">
        <v>6</v>
      </c>
      <c r="D9" s="124" t="s">
        <v>108</v>
      </c>
      <c r="E9" s="124" t="s">
        <v>110</v>
      </c>
      <c r="F9" s="124" t="s">
        <v>111</v>
      </c>
      <c r="G9" s="128" t="s">
        <v>7</v>
      </c>
    </row>
    <row r="10" spans="1:7" ht="15" customHeight="1" x14ac:dyDescent="0.25">
      <c r="A10" s="125"/>
      <c r="B10" s="125"/>
      <c r="C10" s="129"/>
      <c r="D10" s="125"/>
      <c r="E10" s="125"/>
      <c r="F10" s="125"/>
      <c r="G10" s="129"/>
    </row>
    <row r="11" spans="1:7" x14ac:dyDescent="0.25">
      <c r="A11" s="125"/>
      <c r="B11" s="125"/>
      <c r="C11" s="129"/>
      <c r="D11" s="125"/>
      <c r="E11" s="125"/>
      <c r="F11" s="125"/>
      <c r="G11" s="129"/>
    </row>
    <row r="12" spans="1:7" ht="15.75" thickBot="1" x14ac:dyDescent="0.3">
      <c r="A12" s="126"/>
      <c r="B12" s="126"/>
      <c r="C12" s="130"/>
      <c r="D12" s="126"/>
      <c r="E12" s="126"/>
      <c r="F12" s="126"/>
      <c r="G12" s="130"/>
    </row>
    <row r="13" spans="1:7" x14ac:dyDescent="0.25">
      <c r="A13" s="80">
        <v>1</v>
      </c>
      <c r="B13" s="32" t="s">
        <v>8</v>
      </c>
      <c r="C13" s="33" t="s">
        <v>9</v>
      </c>
      <c r="D13" s="4">
        <f>D14</f>
        <v>111</v>
      </c>
      <c r="E13" s="4">
        <f>E14</f>
        <v>25</v>
      </c>
      <c r="F13" s="4">
        <f>F14</f>
        <v>18.396999999999998</v>
      </c>
      <c r="G13" s="34">
        <f t="shared" ref="G13:G80" si="0">F13/E13*100</f>
        <v>73.587999999999994</v>
      </c>
    </row>
    <row r="14" spans="1:7" x14ac:dyDescent="0.25">
      <c r="A14" s="81">
        <v>2</v>
      </c>
      <c r="B14" s="35" t="s">
        <v>10</v>
      </c>
      <c r="C14" s="36" t="s">
        <v>11</v>
      </c>
      <c r="D14" s="5">
        <v>111</v>
      </c>
      <c r="E14" s="5">
        <v>25</v>
      </c>
      <c r="F14" s="5">
        <v>18.396999999999998</v>
      </c>
      <c r="G14" s="37">
        <f t="shared" si="0"/>
        <v>73.587999999999994</v>
      </c>
    </row>
    <row r="15" spans="1:7" s="7" customFormat="1" ht="25.5" x14ac:dyDescent="0.25">
      <c r="A15" s="82">
        <f>A14+1</f>
        <v>3</v>
      </c>
      <c r="B15" s="38" t="s">
        <v>12</v>
      </c>
      <c r="C15" s="39" t="s">
        <v>13</v>
      </c>
      <c r="D15" s="6">
        <f>D16+D17+D18</f>
        <v>3321</v>
      </c>
      <c r="E15" s="6">
        <f>E16+E17+E18</f>
        <v>874.5</v>
      </c>
      <c r="F15" s="6">
        <f>F16+F17+F18</f>
        <v>1147.1119999999999</v>
      </c>
      <c r="G15" s="40">
        <f t="shared" si="0"/>
        <v>131.17347055460263</v>
      </c>
    </row>
    <row r="16" spans="1:7" x14ac:dyDescent="0.25">
      <c r="A16" s="82">
        <f t="shared" ref="A16:A60" si="1">A15+1</f>
        <v>4</v>
      </c>
      <c r="B16" s="41" t="s">
        <v>14</v>
      </c>
      <c r="C16" s="36" t="s">
        <v>15</v>
      </c>
      <c r="D16" s="5">
        <v>1425</v>
      </c>
      <c r="E16" s="5">
        <v>159.75</v>
      </c>
      <c r="F16" s="5">
        <v>508.786</v>
      </c>
      <c r="G16" s="24">
        <f t="shared" si="0"/>
        <v>318.48888888888894</v>
      </c>
    </row>
    <row r="17" spans="1:7" x14ac:dyDescent="0.25">
      <c r="A17" s="82">
        <f t="shared" si="1"/>
        <v>5</v>
      </c>
      <c r="B17" s="41" t="s">
        <v>16</v>
      </c>
      <c r="C17" s="36" t="s">
        <v>17</v>
      </c>
      <c r="D17" s="5">
        <v>1431</v>
      </c>
      <c r="E17" s="5">
        <v>598.5</v>
      </c>
      <c r="F17" s="5">
        <v>526.03399999999999</v>
      </c>
      <c r="G17" s="24">
        <f t="shared" si="0"/>
        <v>87.892063492063485</v>
      </c>
    </row>
    <row r="18" spans="1:7" s="7" customFormat="1" ht="25.5" x14ac:dyDescent="0.25">
      <c r="A18" s="82">
        <f t="shared" si="1"/>
        <v>6</v>
      </c>
      <c r="B18" s="42" t="s">
        <v>18</v>
      </c>
      <c r="C18" s="43" t="s">
        <v>19</v>
      </c>
      <c r="D18" s="8">
        <v>465</v>
      </c>
      <c r="E18" s="8">
        <v>116.25</v>
      </c>
      <c r="F18" s="8">
        <v>112.292</v>
      </c>
      <c r="G18" s="40">
        <f t="shared" si="0"/>
        <v>96.5952688172043</v>
      </c>
    </row>
    <row r="19" spans="1:7" s="10" customFormat="1" ht="25.5" hidden="1" customHeight="1" x14ac:dyDescent="0.25">
      <c r="A19" s="82">
        <f t="shared" si="1"/>
        <v>7</v>
      </c>
      <c r="B19" s="39" t="s">
        <v>20</v>
      </c>
      <c r="C19" s="39" t="s">
        <v>21</v>
      </c>
      <c r="D19" s="9">
        <f>D20</f>
        <v>0</v>
      </c>
      <c r="E19" s="9">
        <f>E20</f>
        <v>0</v>
      </c>
      <c r="F19" s="9">
        <f>F20</f>
        <v>0</v>
      </c>
      <c r="G19" s="44">
        <v>0</v>
      </c>
    </row>
    <row r="20" spans="1:7" s="10" customFormat="1" ht="25.5" hidden="1" customHeight="1" x14ac:dyDescent="0.25">
      <c r="A20" s="82">
        <f t="shared" si="1"/>
        <v>8</v>
      </c>
      <c r="B20" s="45" t="s">
        <v>22</v>
      </c>
      <c r="C20" s="46" t="s">
        <v>21</v>
      </c>
      <c r="D20" s="11">
        <v>0</v>
      </c>
      <c r="E20" s="11">
        <v>0</v>
      </c>
      <c r="F20" s="11">
        <v>0</v>
      </c>
      <c r="G20" s="44">
        <v>0</v>
      </c>
    </row>
    <row r="21" spans="1:7" x14ac:dyDescent="0.25">
      <c r="A21" s="82">
        <f t="shared" si="1"/>
        <v>9</v>
      </c>
      <c r="B21" s="47">
        <v>702</v>
      </c>
      <c r="C21" s="48" t="s">
        <v>23</v>
      </c>
      <c r="D21" s="12">
        <f>D22+D25+D29+D30</f>
        <v>658.9</v>
      </c>
      <c r="E21" s="12">
        <f>E22+E25+E29+E30</f>
        <v>99.5</v>
      </c>
      <c r="F21" s="12">
        <f>F22+F25+F29+F30</f>
        <v>88.046999999999997</v>
      </c>
      <c r="G21" s="24">
        <f t="shared" si="0"/>
        <v>88.489447236180908</v>
      </c>
    </row>
    <row r="22" spans="1:7" s="14" customFormat="1" ht="12.75" x14ac:dyDescent="0.2">
      <c r="A22" s="82">
        <f t="shared" si="1"/>
        <v>10</v>
      </c>
      <c r="B22" s="49">
        <v>70201</v>
      </c>
      <c r="C22" s="50" t="s">
        <v>24</v>
      </c>
      <c r="D22" s="13">
        <f>D23+D24</f>
        <v>394</v>
      </c>
      <c r="E22" s="13">
        <f>E23+E24</f>
        <v>60</v>
      </c>
      <c r="F22" s="13">
        <f>F23+F24</f>
        <v>47.967999999999996</v>
      </c>
      <c r="G22" s="51">
        <f t="shared" si="0"/>
        <v>79.946666666666673</v>
      </c>
    </row>
    <row r="23" spans="1:7" x14ac:dyDescent="0.25">
      <c r="A23" s="82">
        <f t="shared" si="1"/>
        <v>11</v>
      </c>
      <c r="B23" s="52">
        <v>7020101</v>
      </c>
      <c r="C23" s="53" t="s">
        <v>25</v>
      </c>
      <c r="D23" s="5">
        <v>282</v>
      </c>
      <c r="E23" s="5">
        <v>40</v>
      </c>
      <c r="F23" s="5">
        <v>36.375999999999998</v>
      </c>
      <c r="G23" s="24">
        <f t="shared" si="0"/>
        <v>90.94</v>
      </c>
    </row>
    <row r="24" spans="1:7" x14ac:dyDescent="0.25">
      <c r="A24" s="82">
        <f t="shared" si="1"/>
        <v>12</v>
      </c>
      <c r="B24" s="52">
        <v>7020102</v>
      </c>
      <c r="C24" s="53" t="s">
        <v>26</v>
      </c>
      <c r="D24" s="5">
        <v>112</v>
      </c>
      <c r="E24" s="5">
        <v>20</v>
      </c>
      <c r="F24" s="5">
        <v>11.592000000000001</v>
      </c>
      <c r="G24" s="24">
        <f t="shared" si="0"/>
        <v>57.96</v>
      </c>
    </row>
    <row r="25" spans="1:7" s="14" customFormat="1" ht="12.75" x14ac:dyDescent="0.2">
      <c r="A25" s="82">
        <f t="shared" si="1"/>
        <v>13</v>
      </c>
      <c r="B25" s="49">
        <v>70202</v>
      </c>
      <c r="C25" s="50" t="s">
        <v>27</v>
      </c>
      <c r="D25" s="13">
        <f>D26+D27+D28</f>
        <v>187.9</v>
      </c>
      <c r="E25" s="13">
        <f>E26+E27+E28</f>
        <v>27.5</v>
      </c>
      <c r="F25" s="13">
        <f>F26+F27+F28</f>
        <v>25.369</v>
      </c>
      <c r="G25" s="51">
        <f t="shared" si="0"/>
        <v>92.25090909090909</v>
      </c>
    </row>
    <row r="26" spans="1:7" x14ac:dyDescent="0.25">
      <c r="A26" s="82">
        <f t="shared" si="1"/>
        <v>14</v>
      </c>
      <c r="B26" s="52">
        <v>7020201</v>
      </c>
      <c r="C26" s="53" t="s">
        <v>28</v>
      </c>
      <c r="D26" s="5">
        <v>101</v>
      </c>
      <c r="E26" s="5">
        <v>12</v>
      </c>
      <c r="F26" s="5">
        <v>14.047000000000001</v>
      </c>
      <c r="G26" s="24">
        <f t="shared" si="0"/>
        <v>117.05833333333334</v>
      </c>
    </row>
    <row r="27" spans="1:7" x14ac:dyDescent="0.25">
      <c r="A27" s="82">
        <f t="shared" si="1"/>
        <v>15</v>
      </c>
      <c r="B27" s="52">
        <v>7020202</v>
      </c>
      <c r="C27" s="53" t="s">
        <v>29</v>
      </c>
      <c r="D27" s="5">
        <v>4.9000000000000004</v>
      </c>
      <c r="E27" s="5">
        <v>0.5</v>
      </c>
      <c r="F27" s="5">
        <v>0.34200000000000003</v>
      </c>
      <c r="G27" s="24">
        <f t="shared" si="0"/>
        <v>68.400000000000006</v>
      </c>
    </row>
    <row r="28" spans="1:7" x14ac:dyDescent="0.25">
      <c r="A28" s="82">
        <f t="shared" si="1"/>
        <v>16</v>
      </c>
      <c r="B28" s="52">
        <v>7020203</v>
      </c>
      <c r="C28" s="53" t="s">
        <v>30</v>
      </c>
      <c r="D28" s="5">
        <v>82</v>
      </c>
      <c r="E28" s="5">
        <v>15</v>
      </c>
      <c r="F28" s="5">
        <v>10.98</v>
      </c>
      <c r="G28" s="24">
        <f t="shared" si="0"/>
        <v>73.2</v>
      </c>
    </row>
    <row r="29" spans="1:7" x14ac:dyDescent="0.25">
      <c r="A29" s="82">
        <f t="shared" si="1"/>
        <v>17</v>
      </c>
      <c r="B29" s="52">
        <v>7020300</v>
      </c>
      <c r="C29" s="53" t="s">
        <v>31</v>
      </c>
      <c r="D29" s="15">
        <v>77</v>
      </c>
      <c r="E29" s="15">
        <v>12</v>
      </c>
      <c r="F29" s="15">
        <v>14.71</v>
      </c>
      <c r="G29" s="24">
        <f t="shared" si="0"/>
        <v>122.58333333333333</v>
      </c>
    </row>
    <row r="30" spans="1:7" x14ac:dyDescent="0.25">
      <c r="A30" s="82">
        <f t="shared" si="1"/>
        <v>18</v>
      </c>
      <c r="B30" s="54">
        <v>7025000</v>
      </c>
      <c r="C30" s="55" t="s">
        <v>32</v>
      </c>
      <c r="D30" s="16"/>
      <c r="E30" s="15"/>
      <c r="F30" s="15"/>
      <c r="G30" s="24">
        <v>0</v>
      </c>
    </row>
    <row r="31" spans="1:7" x14ac:dyDescent="0.25">
      <c r="A31" s="82">
        <f t="shared" si="1"/>
        <v>19</v>
      </c>
      <c r="B31" s="47">
        <v>1102</v>
      </c>
      <c r="C31" s="48" t="s">
        <v>33</v>
      </c>
      <c r="D31" s="17">
        <f>D32+D33+D34</f>
        <v>2999</v>
      </c>
      <c r="E31" s="17">
        <f>E32+E33+E34</f>
        <v>725</v>
      </c>
      <c r="F31" s="17">
        <f>F32+F33+F34</f>
        <v>982.08500000000004</v>
      </c>
      <c r="G31" s="24">
        <f t="shared" si="0"/>
        <v>135.46</v>
      </c>
    </row>
    <row r="32" spans="1:7" x14ac:dyDescent="0.25">
      <c r="A32" s="82">
        <f t="shared" si="1"/>
        <v>20</v>
      </c>
      <c r="B32" s="52">
        <v>110202</v>
      </c>
      <c r="C32" s="53" t="s">
        <v>34</v>
      </c>
      <c r="D32" s="15">
        <v>2274</v>
      </c>
      <c r="E32" s="15">
        <v>491</v>
      </c>
      <c r="F32" s="15">
        <v>748.08500000000004</v>
      </c>
      <c r="G32" s="24">
        <f t="shared" si="0"/>
        <v>152.35947046843179</v>
      </c>
    </row>
    <row r="33" spans="1:7" x14ac:dyDescent="0.25">
      <c r="A33" s="82">
        <f t="shared" si="1"/>
        <v>21</v>
      </c>
      <c r="B33" s="52">
        <v>110205</v>
      </c>
      <c r="C33" s="53" t="s">
        <v>35</v>
      </c>
      <c r="D33" s="15">
        <v>120</v>
      </c>
      <c r="E33" s="15">
        <v>22</v>
      </c>
      <c r="F33" s="15">
        <v>22</v>
      </c>
      <c r="G33" s="24">
        <f t="shared" si="0"/>
        <v>100</v>
      </c>
    </row>
    <row r="34" spans="1:7" s="7" customFormat="1" x14ac:dyDescent="0.25">
      <c r="A34" s="82">
        <f t="shared" si="1"/>
        <v>22</v>
      </c>
      <c r="B34" s="56">
        <v>110206</v>
      </c>
      <c r="C34" s="57" t="s">
        <v>36</v>
      </c>
      <c r="D34" s="16">
        <v>605</v>
      </c>
      <c r="E34" s="16">
        <v>212</v>
      </c>
      <c r="F34" s="16">
        <v>212</v>
      </c>
      <c r="G34" s="40">
        <f t="shared" si="0"/>
        <v>100</v>
      </c>
    </row>
    <row r="35" spans="1:7" ht="25.5" hidden="1" customHeight="1" x14ac:dyDescent="0.25">
      <c r="A35" s="100"/>
      <c r="B35" s="59">
        <v>1202</v>
      </c>
      <c r="C35" s="83" t="s">
        <v>97</v>
      </c>
      <c r="D35" s="84">
        <f>D36</f>
        <v>0</v>
      </c>
      <c r="E35" s="84">
        <f>E36</f>
        <v>0</v>
      </c>
      <c r="F35" s="84">
        <f>F36</f>
        <v>0</v>
      </c>
      <c r="G35" s="40">
        <v>0</v>
      </c>
    </row>
    <row r="36" spans="1:7" s="14" customFormat="1" ht="25.5" hidden="1" customHeight="1" x14ac:dyDescent="0.2">
      <c r="A36" s="82"/>
      <c r="B36" s="56">
        <v>120218</v>
      </c>
      <c r="C36" s="30" t="s">
        <v>90</v>
      </c>
      <c r="D36" s="16">
        <v>0</v>
      </c>
      <c r="E36" s="16">
        <v>0</v>
      </c>
      <c r="F36" s="16">
        <v>0</v>
      </c>
      <c r="G36" s="40">
        <v>0</v>
      </c>
    </row>
    <row r="37" spans="1:7" x14ac:dyDescent="0.25">
      <c r="A37" s="82">
        <f>A34+1</f>
        <v>23</v>
      </c>
      <c r="B37" s="47">
        <v>1602</v>
      </c>
      <c r="C37" s="48" t="s">
        <v>37</v>
      </c>
      <c r="D37" s="17">
        <f>D38</f>
        <v>1013</v>
      </c>
      <c r="E37" s="17">
        <f>E38</f>
        <v>130</v>
      </c>
      <c r="F37" s="17">
        <f>F38</f>
        <v>122.98</v>
      </c>
      <c r="G37" s="24">
        <f t="shared" si="0"/>
        <v>94.600000000000009</v>
      </c>
    </row>
    <row r="38" spans="1:7" x14ac:dyDescent="0.25">
      <c r="A38" s="82">
        <f t="shared" si="1"/>
        <v>24</v>
      </c>
      <c r="B38" s="49">
        <v>160202</v>
      </c>
      <c r="C38" s="50" t="s">
        <v>38</v>
      </c>
      <c r="D38" s="13">
        <f>D39+D40</f>
        <v>1013</v>
      </c>
      <c r="E38" s="13">
        <f>E39+E40</f>
        <v>130</v>
      </c>
      <c r="F38" s="13">
        <f>F39+F40</f>
        <v>122.98</v>
      </c>
      <c r="G38" s="51">
        <f t="shared" si="0"/>
        <v>94.600000000000009</v>
      </c>
    </row>
    <row r="39" spans="1:7" s="19" customFormat="1" ht="12.75" x14ac:dyDescent="0.2">
      <c r="A39" s="82">
        <f t="shared" si="1"/>
        <v>25</v>
      </c>
      <c r="B39" s="52">
        <v>16020201</v>
      </c>
      <c r="C39" s="53" t="s">
        <v>39</v>
      </c>
      <c r="D39" s="15">
        <v>585</v>
      </c>
      <c r="E39" s="15">
        <v>80</v>
      </c>
      <c r="F39" s="15">
        <v>78.569000000000003</v>
      </c>
      <c r="G39" s="24">
        <f t="shared" si="0"/>
        <v>98.211250000000007</v>
      </c>
    </row>
    <row r="40" spans="1:7" x14ac:dyDescent="0.25">
      <c r="A40" s="82">
        <f t="shared" si="1"/>
        <v>26</v>
      </c>
      <c r="B40" s="54">
        <v>16020202</v>
      </c>
      <c r="C40" s="55" t="s">
        <v>40</v>
      </c>
      <c r="D40" s="15">
        <v>428</v>
      </c>
      <c r="E40" s="15">
        <v>50</v>
      </c>
      <c r="F40" s="15">
        <v>44.411000000000001</v>
      </c>
      <c r="G40" s="24">
        <f t="shared" si="0"/>
        <v>88.822000000000003</v>
      </c>
    </row>
    <row r="41" spans="1:7" x14ac:dyDescent="0.25">
      <c r="A41" s="82">
        <f t="shared" si="1"/>
        <v>27</v>
      </c>
      <c r="B41" s="59">
        <v>1802</v>
      </c>
      <c r="C41" s="59" t="s">
        <v>41</v>
      </c>
      <c r="D41" s="18">
        <f>SUM(D42)</f>
        <v>110</v>
      </c>
      <c r="E41" s="18">
        <f>SUM(E42)</f>
        <v>25</v>
      </c>
      <c r="F41" s="18">
        <f>SUM(F42)</f>
        <v>76.963999999999999</v>
      </c>
      <c r="G41" s="24">
        <f t="shared" si="0"/>
        <v>307.85599999999999</v>
      </c>
    </row>
    <row r="42" spans="1:7" x14ac:dyDescent="0.25">
      <c r="A42" s="82">
        <f t="shared" si="1"/>
        <v>28</v>
      </c>
      <c r="B42" s="56">
        <v>180250</v>
      </c>
      <c r="C42" s="55" t="s">
        <v>42</v>
      </c>
      <c r="D42" s="15">
        <v>110</v>
      </c>
      <c r="E42" s="15">
        <v>25</v>
      </c>
      <c r="F42" s="15">
        <v>76.963999999999999</v>
      </c>
      <c r="G42" s="24">
        <f t="shared" si="0"/>
        <v>307.85599999999999</v>
      </c>
    </row>
    <row r="43" spans="1:7" x14ac:dyDescent="0.25">
      <c r="A43" s="82">
        <f t="shared" si="1"/>
        <v>29</v>
      </c>
      <c r="B43" s="47">
        <v>3002</v>
      </c>
      <c r="C43" s="48" t="s">
        <v>43</v>
      </c>
      <c r="D43" s="17">
        <f>D44</f>
        <v>360</v>
      </c>
      <c r="E43" s="17">
        <f>E44</f>
        <v>30</v>
      </c>
      <c r="F43" s="17">
        <f>F44</f>
        <v>46.774999999999999</v>
      </c>
      <c r="G43" s="24">
        <f t="shared" si="0"/>
        <v>155.91666666666666</v>
      </c>
    </row>
    <row r="44" spans="1:7" s="7" customFormat="1" x14ac:dyDescent="0.2">
      <c r="A44" s="82">
        <f t="shared" si="1"/>
        <v>30</v>
      </c>
      <c r="B44" s="52">
        <v>300205</v>
      </c>
      <c r="C44" s="53" t="s">
        <v>44</v>
      </c>
      <c r="D44" s="15">
        <v>360</v>
      </c>
      <c r="E44" s="15">
        <v>30</v>
      </c>
      <c r="F44" s="15">
        <v>46.774999999999999</v>
      </c>
      <c r="G44" s="24">
        <f t="shared" si="0"/>
        <v>155.91666666666666</v>
      </c>
    </row>
    <row r="45" spans="1:7" s="20" customFormat="1" ht="12.75" x14ac:dyDescent="0.2">
      <c r="A45" s="82">
        <f t="shared" si="1"/>
        <v>31</v>
      </c>
      <c r="B45" s="47">
        <v>3302</v>
      </c>
      <c r="C45" s="48" t="s">
        <v>45</v>
      </c>
      <c r="D45" s="17">
        <f>D46</f>
        <v>0</v>
      </c>
      <c r="E45" s="17">
        <f>E46</f>
        <v>0</v>
      </c>
      <c r="F45" s="17">
        <f>F46</f>
        <v>0</v>
      </c>
      <c r="G45" s="24">
        <v>0</v>
      </c>
    </row>
    <row r="46" spans="1:7" s="7" customFormat="1" ht="25.5" x14ac:dyDescent="0.25">
      <c r="A46" s="82">
        <f t="shared" si="1"/>
        <v>32</v>
      </c>
      <c r="B46" s="56">
        <v>330228</v>
      </c>
      <c r="C46" s="57" t="s">
        <v>46</v>
      </c>
      <c r="D46" s="16"/>
      <c r="E46" s="16">
        <v>0</v>
      </c>
      <c r="F46" s="16">
        <v>0</v>
      </c>
      <c r="G46" s="40">
        <v>0</v>
      </c>
    </row>
    <row r="47" spans="1:7" s="7" customFormat="1" x14ac:dyDescent="0.2">
      <c r="A47" s="82">
        <f t="shared" si="1"/>
        <v>33</v>
      </c>
      <c r="B47" s="59">
        <v>3402</v>
      </c>
      <c r="C47" s="59" t="s">
        <v>47</v>
      </c>
      <c r="D47" s="18">
        <f>D48</f>
        <v>0</v>
      </c>
      <c r="E47" s="18">
        <f>E48</f>
        <v>0</v>
      </c>
      <c r="F47" s="18">
        <f>F48</f>
        <v>0</v>
      </c>
      <c r="G47" s="24">
        <v>0</v>
      </c>
    </row>
    <row r="48" spans="1:7" s="7" customFormat="1" x14ac:dyDescent="0.2">
      <c r="A48" s="82">
        <f t="shared" si="1"/>
        <v>34</v>
      </c>
      <c r="B48" s="56">
        <v>340202</v>
      </c>
      <c r="C48" s="57" t="s">
        <v>48</v>
      </c>
      <c r="D48" s="16"/>
      <c r="E48" s="16">
        <v>0</v>
      </c>
      <c r="F48" s="16">
        <v>0</v>
      </c>
      <c r="G48" s="24">
        <v>0</v>
      </c>
    </row>
    <row r="49" spans="1:7" x14ac:dyDescent="0.25">
      <c r="A49" s="82">
        <f t="shared" si="1"/>
        <v>35</v>
      </c>
      <c r="B49" s="48">
        <v>3502</v>
      </c>
      <c r="C49" s="48" t="s">
        <v>49</v>
      </c>
      <c r="D49" s="21">
        <f>D50</f>
        <v>300</v>
      </c>
      <c r="E49" s="21">
        <f>E50</f>
        <v>100</v>
      </c>
      <c r="F49" s="21">
        <f>F50</f>
        <v>99.221000000000004</v>
      </c>
      <c r="G49" s="40">
        <f t="shared" si="0"/>
        <v>99.221000000000004</v>
      </c>
    </row>
    <row r="50" spans="1:7" x14ac:dyDescent="0.25">
      <c r="A50" s="82">
        <f t="shared" si="1"/>
        <v>36</v>
      </c>
      <c r="B50" s="58">
        <v>350201</v>
      </c>
      <c r="C50" s="58" t="s">
        <v>50</v>
      </c>
      <c r="D50" s="16">
        <v>300</v>
      </c>
      <c r="E50" s="16">
        <v>100</v>
      </c>
      <c r="F50" s="16">
        <v>99.221000000000004</v>
      </c>
      <c r="G50" s="40">
        <f t="shared" si="0"/>
        <v>99.221000000000004</v>
      </c>
    </row>
    <row r="51" spans="1:7" x14ac:dyDescent="0.25">
      <c r="A51" s="82">
        <f t="shared" si="1"/>
        <v>37</v>
      </c>
      <c r="B51" s="60">
        <v>3602</v>
      </c>
      <c r="C51" s="48" t="s">
        <v>51</v>
      </c>
      <c r="D51" s="17">
        <f>D52+D53</f>
        <v>379.5</v>
      </c>
      <c r="E51" s="17">
        <f>E52+E53</f>
        <v>83</v>
      </c>
      <c r="F51" s="17">
        <f>F52+F53</f>
        <v>72.69</v>
      </c>
      <c r="G51" s="24">
        <f t="shared" si="0"/>
        <v>87.578313253012041</v>
      </c>
    </row>
    <row r="52" spans="1:7" x14ac:dyDescent="0.25">
      <c r="A52" s="82">
        <f t="shared" si="1"/>
        <v>38</v>
      </c>
      <c r="B52" s="22">
        <v>360206</v>
      </c>
      <c r="C52" s="61" t="s">
        <v>52</v>
      </c>
      <c r="D52" s="15">
        <v>14.5</v>
      </c>
      <c r="E52" s="15">
        <v>3</v>
      </c>
      <c r="F52" s="15">
        <v>2.4830000000000001</v>
      </c>
      <c r="G52" s="24">
        <f t="shared" si="0"/>
        <v>82.766666666666666</v>
      </c>
    </row>
    <row r="53" spans="1:7" x14ac:dyDescent="0.25">
      <c r="A53" s="82">
        <f t="shared" si="1"/>
        <v>39</v>
      </c>
      <c r="B53" s="22">
        <v>360250</v>
      </c>
      <c r="C53" s="61" t="s">
        <v>53</v>
      </c>
      <c r="D53" s="15">
        <v>365</v>
      </c>
      <c r="E53" s="15">
        <v>80</v>
      </c>
      <c r="F53" s="15">
        <v>70.206999999999994</v>
      </c>
      <c r="G53" s="24">
        <f t="shared" si="0"/>
        <v>87.758749999999992</v>
      </c>
    </row>
    <row r="54" spans="1:7" s="7" customFormat="1" x14ac:dyDescent="0.2">
      <c r="A54" s="82">
        <f t="shared" si="1"/>
        <v>40</v>
      </c>
      <c r="B54" s="60">
        <v>3702</v>
      </c>
      <c r="C54" s="48" t="s">
        <v>54</v>
      </c>
      <c r="D54" s="17">
        <f>D55</f>
        <v>-1384.6</v>
      </c>
      <c r="E54" s="17">
        <f>E55</f>
        <v>-67.42</v>
      </c>
      <c r="F54" s="17">
        <f>F55</f>
        <v>-734.6</v>
      </c>
      <c r="G54" s="24">
        <f>F54/E54*100</f>
        <v>1089.5876594482349</v>
      </c>
    </row>
    <row r="55" spans="1:7" x14ac:dyDescent="0.25">
      <c r="A55" s="82">
        <f t="shared" si="1"/>
        <v>41</v>
      </c>
      <c r="B55" s="22">
        <v>370203</v>
      </c>
      <c r="C55" s="61" t="s">
        <v>55</v>
      </c>
      <c r="D55" s="15">
        <v>-1384.6</v>
      </c>
      <c r="E55" s="15">
        <v>-67.42</v>
      </c>
      <c r="F55" s="15">
        <v>-734.6</v>
      </c>
      <c r="G55" s="24">
        <f t="shared" si="0"/>
        <v>1089.5876594482349</v>
      </c>
    </row>
    <row r="56" spans="1:7" x14ac:dyDescent="0.25">
      <c r="A56" s="82">
        <f t="shared" si="1"/>
        <v>42</v>
      </c>
      <c r="B56" s="48">
        <v>4202</v>
      </c>
      <c r="C56" s="48" t="s">
        <v>56</v>
      </c>
      <c r="D56" s="21">
        <f>D57+D58</f>
        <v>560</v>
      </c>
      <c r="E56" s="21">
        <f>E57+E58</f>
        <v>400</v>
      </c>
      <c r="F56" s="21">
        <f>F57+F58</f>
        <v>278.38</v>
      </c>
      <c r="G56" s="40">
        <f t="shared" si="0"/>
        <v>69.594999999999999</v>
      </c>
    </row>
    <row r="57" spans="1:7" x14ac:dyDescent="0.25">
      <c r="A57" s="82">
        <f t="shared" si="1"/>
        <v>43</v>
      </c>
      <c r="B57" s="22">
        <v>420234</v>
      </c>
      <c r="C57" s="61" t="s">
        <v>57</v>
      </c>
      <c r="D57" s="15">
        <v>485</v>
      </c>
      <c r="E57" s="15">
        <v>400</v>
      </c>
      <c r="F57" s="15">
        <v>278.38</v>
      </c>
      <c r="G57" s="24">
        <f t="shared" si="0"/>
        <v>69.594999999999999</v>
      </c>
    </row>
    <row r="58" spans="1:7" s="7" customFormat="1" ht="37.5" customHeight="1" x14ac:dyDescent="0.2">
      <c r="A58" s="87"/>
      <c r="B58" s="78">
        <v>420251</v>
      </c>
      <c r="C58" s="86" t="s">
        <v>105</v>
      </c>
      <c r="D58" s="77">
        <v>75</v>
      </c>
      <c r="E58" s="77">
        <v>0</v>
      </c>
      <c r="F58" s="77">
        <v>0</v>
      </c>
      <c r="G58" s="90">
        <v>0</v>
      </c>
    </row>
    <row r="59" spans="1:7" ht="15" customHeight="1" x14ac:dyDescent="0.25">
      <c r="A59" s="82">
        <f>A57+1</f>
        <v>44</v>
      </c>
      <c r="B59" s="62"/>
      <c r="C59" s="62" t="s">
        <v>58</v>
      </c>
      <c r="D59" s="12">
        <f>D13+D15+D19+D21+D31+D3+D47+D41+D37+D43+D45+D49+D51+D54+D56</f>
        <v>8427.7999999999993</v>
      </c>
      <c r="E59" s="12">
        <f>E13+E15+E19+E21+E31+E3+E47+E41+E37+E43+E45+E49+E51+E54+E56</f>
        <v>2424.58</v>
      </c>
      <c r="F59" s="12">
        <f>F13+F15+F19+F21+F31+F3+F47+F41+F37+F43+F45+F49+F51+F54+F56</f>
        <v>2198.0509999999999</v>
      </c>
      <c r="G59" s="24">
        <f t="shared" si="0"/>
        <v>90.656979765567641</v>
      </c>
    </row>
    <row r="60" spans="1:7" x14ac:dyDescent="0.25">
      <c r="A60" s="82">
        <f t="shared" si="1"/>
        <v>45</v>
      </c>
      <c r="B60" s="62"/>
      <c r="C60" s="62" t="s">
        <v>59</v>
      </c>
      <c r="D60" s="17">
        <f>D61+D65+D68+D71+D73+D75+D79+D83+D86+D89+D91</f>
        <v>8062.8</v>
      </c>
      <c r="E60" s="17">
        <f>E61+E65+E68+E71+E73+E75+E79+E83+E86+E89+E91</f>
        <v>2315.08</v>
      </c>
      <c r="F60" s="17">
        <f>F61+F65+F68+F71+F73+F75+F79+F83+F86+F89+F91</f>
        <v>2290.8029999999999</v>
      </c>
      <c r="G60" s="24">
        <f t="shared" si="0"/>
        <v>98.95135373291636</v>
      </c>
    </row>
    <row r="61" spans="1:7" s="7" customFormat="1" x14ac:dyDescent="0.25">
      <c r="A61" s="101"/>
      <c r="B61" s="63">
        <v>5102</v>
      </c>
      <c r="C61" s="63" t="s">
        <v>60</v>
      </c>
      <c r="D61" s="21">
        <f>D62+D63+D64</f>
        <v>2874.0600000000004</v>
      </c>
      <c r="E61" s="21">
        <f>E62+E63+E64</f>
        <v>637.66</v>
      </c>
      <c r="F61" s="21">
        <f>F62+F63+F64</f>
        <v>742.30200000000002</v>
      </c>
      <c r="G61" s="40">
        <f t="shared" si="0"/>
        <v>116.41031270583071</v>
      </c>
    </row>
    <row r="62" spans="1:7" ht="21.75" customHeight="1" x14ac:dyDescent="0.25">
      <c r="A62" s="102"/>
      <c r="B62" s="22">
        <v>510210</v>
      </c>
      <c r="C62" s="61" t="s">
        <v>61</v>
      </c>
      <c r="D62" s="15">
        <v>2235.3000000000002</v>
      </c>
      <c r="E62" s="15">
        <v>515.4</v>
      </c>
      <c r="F62" s="15">
        <v>574.221</v>
      </c>
      <c r="G62" s="24">
        <f t="shared" si="0"/>
        <v>111.41268917345752</v>
      </c>
    </row>
    <row r="63" spans="1:7" s="7" customFormat="1" x14ac:dyDescent="0.2">
      <c r="A63" s="102"/>
      <c r="B63" s="22">
        <v>510220</v>
      </c>
      <c r="C63" s="61" t="s">
        <v>62</v>
      </c>
      <c r="D63" s="15">
        <v>638.76</v>
      </c>
      <c r="E63" s="15">
        <v>122.26</v>
      </c>
      <c r="F63" s="15">
        <v>168.08099999999999</v>
      </c>
      <c r="G63" s="24">
        <f t="shared" si="0"/>
        <v>137.47832488140028</v>
      </c>
    </row>
    <row r="64" spans="1:7" ht="25.5" x14ac:dyDescent="0.25">
      <c r="A64" s="101"/>
      <c r="B64" s="58">
        <v>510259</v>
      </c>
      <c r="C64" s="30" t="s">
        <v>101</v>
      </c>
      <c r="D64" s="16">
        <v>0</v>
      </c>
      <c r="E64" s="16">
        <v>0</v>
      </c>
      <c r="F64" s="16">
        <v>0</v>
      </c>
      <c r="G64" s="40">
        <v>0</v>
      </c>
    </row>
    <row r="65" spans="1:7" x14ac:dyDescent="0.25">
      <c r="A65" s="103"/>
      <c r="B65" s="71">
        <v>5402</v>
      </c>
      <c r="C65" s="85" t="s">
        <v>98</v>
      </c>
      <c r="D65" s="18">
        <f>D67+D66</f>
        <v>0</v>
      </c>
      <c r="E65" s="18">
        <f>E67+E66</f>
        <v>0</v>
      </c>
      <c r="F65" s="18">
        <f>F67+F66</f>
        <v>0</v>
      </c>
      <c r="G65" s="24">
        <v>0</v>
      </c>
    </row>
    <row r="66" spans="1:7" x14ac:dyDescent="0.25">
      <c r="A66" s="82"/>
      <c r="B66" s="91">
        <v>540220</v>
      </c>
      <c r="C66" s="61" t="s">
        <v>62</v>
      </c>
      <c r="D66" s="79">
        <v>0</v>
      </c>
      <c r="E66" s="79">
        <v>0</v>
      </c>
      <c r="F66" s="79">
        <v>0</v>
      </c>
      <c r="G66" s="24">
        <v>0</v>
      </c>
    </row>
    <row r="67" spans="1:7" x14ac:dyDescent="0.25">
      <c r="A67" s="102"/>
      <c r="B67" s="22">
        <v>540250</v>
      </c>
      <c r="C67" s="61" t="s">
        <v>99</v>
      </c>
      <c r="D67" s="15">
        <v>0</v>
      </c>
      <c r="E67" s="15">
        <v>0</v>
      </c>
      <c r="F67" s="15">
        <v>0</v>
      </c>
      <c r="G67" s="24">
        <v>0</v>
      </c>
    </row>
    <row r="68" spans="1:7" ht="20.25" customHeight="1" x14ac:dyDescent="0.25">
      <c r="A68" s="101"/>
      <c r="B68" s="63">
        <v>5502</v>
      </c>
      <c r="C68" s="63" t="s">
        <v>91</v>
      </c>
      <c r="D68" s="21">
        <f>D69+D70</f>
        <v>15.49</v>
      </c>
      <c r="E68" s="21">
        <f>E69+E70</f>
        <v>1.7</v>
      </c>
      <c r="F68" s="21">
        <f>F69+F70</f>
        <v>1.8159999999999998</v>
      </c>
      <c r="G68" s="24">
        <f t="shared" si="0"/>
        <v>106.8235294117647</v>
      </c>
    </row>
    <row r="69" spans="1:7" s="7" customFormat="1" x14ac:dyDescent="0.2">
      <c r="A69" s="102"/>
      <c r="B69" s="22">
        <v>550220</v>
      </c>
      <c r="C69" s="61" t="s">
        <v>62</v>
      </c>
      <c r="D69" s="15">
        <v>1.24</v>
      </c>
      <c r="E69" s="15">
        <v>0.15</v>
      </c>
      <c r="F69" s="15">
        <v>0.14000000000000001</v>
      </c>
      <c r="G69" s="24">
        <f t="shared" si="0"/>
        <v>93.333333333333343</v>
      </c>
    </row>
    <row r="70" spans="1:7" ht="20.25" customHeight="1" x14ac:dyDescent="0.25">
      <c r="A70" s="102"/>
      <c r="B70" s="22">
        <v>550230</v>
      </c>
      <c r="C70" s="61" t="s">
        <v>92</v>
      </c>
      <c r="D70" s="15">
        <v>14.25</v>
      </c>
      <c r="E70" s="15">
        <v>1.55</v>
      </c>
      <c r="F70" s="15">
        <v>1.6759999999999999</v>
      </c>
      <c r="G70" s="24">
        <f t="shared" si="0"/>
        <v>108.12903225806451</v>
      </c>
    </row>
    <row r="71" spans="1:7" x14ac:dyDescent="0.25">
      <c r="A71" s="101"/>
      <c r="B71" s="63">
        <v>5602</v>
      </c>
      <c r="C71" s="63" t="s">
        <v>63</v>
      </c>
      <c r="D71" s="21">
        <f>D72</f>
        <v>15</v>
      </c>
      <c r="E71" s="21">
        <f>E72</f>
        <v>0</v>
      </c>
      <c r="F71" s="21">
        <f>F72</f>
        <v>0</v>
      </c>
      <c r="G71" s="24">
        <v>0</v>
      </c>
    </row>
    <row r="72" spans="1:7" x14ac:dyDescent="0.25">
      <c r="A72" s="102"/>
      <c r="B72" s="22">
        <v>56025101</v>
      </c>
      <c r="C72" s="61" t="s">
        <v>64</v>
      </c>
      <c r="D72" s="15">
        <v>15</v>
      </c>
      <c r="E72" s="15">
        <v>0</v>
      </c>
      <c r="F72" s="15">
        <v>0</v>
      </c>
      <c r="G72" s="24">
        <v>0</v>
      </c>
    </row>
    <row r="73" spans="1:7" x14ac:dyDescent="0.25">
      <c r="A73" s="101"/>
      <c r="B73" s="63">
        <v>6102</v>
      </c>
      <c r="C73" s="63" t="s">
        <v>65</v>
      </c>
      <c r="D73" s="21">
        <f>D74</f>
        <v>12</v>
      </c>
      <c r="E73" s="21">
        <f>E74</f>
        <v>4</v>
      </c>
      <c r="F73" s="21">
        <f>F74</f>
        <v>3.6539999999999999</v>
      </c>
      <c r="G73" s="24">
        <f t="shared" si="0"/>
        <v>91.35</v>
      </c>
    </row>
    <row r="74" spans="1:7" x14ac:dyDescent="0.25">
      <c r="A74" s="102"/>
      <c r="B74" s="64">
        <v>610220</v>
      </c>
      <c r="C74" s="65" t="s">
        <v>62</v>
      </c>
      <c r="D74" s="15">
        <v>12</v>
      </c>
      <c r="E74" s="15">
        <v>4</v>
      </c>
      <c r="F74" s="15">
        <v>3.6539999999999999</v>
      </c>
      <c r="G74" s="24">
        <f t="shared" si="0"/>
        <v>91.35</v>
      </c>
    </row>
    <row r="75" spans="1:7" x14ac:dyDescent="0.25">
      <c r="A75" s="102"/>
      <c r="B75" s="62">
        <v>6502</v>
      </c>
      <c r="C75" s="62" t="s">
        <v>66</v>
      </c>
      <c r="D75" s="17">
        <f>SUM(D76:D78)</f>
        <v>638</v>
      </c>
      <c r="E75" s="17">
        <f>SUM(E76:E78)</f>
        <v>175.5</v>
      </c>
      <c r="F75" s="17">
        <f>SUM(F76:F78)</f>
        <v>270.21699999999998</v>
      </c>
      <c r="G75" s="24">
        <f t="shared" si="0"/>
        <v>153.96980056980055</v>
      </c>
    </row>
    <row r="76" spans="1:7" s="7" customFormat="1" x14ac:dyDescent="0.2">
      <c r="A76" s="104"/>
      <c r="B76" s="78">
        <v>650210</v>
      </c>
      <c r="C76" s="86" t="s">
        <v>61</v>
      </c>
      <c r="D76" s="79">
        <v>22</v>
      </c>
      <c r="E76" s="79">
        <v>4</v>
      </c>
      <c r="F76" s="79">
        <v>6.3440000000000003</v>
      </c>
      <c r="G76" s="24">
        <f t="shared" si="0"/>
        <v>158.6</v>
      </c>
    </row>
    <row r="77" spans="1:7" x14ac:dyDescent="0.25">
      <c r="A77" s="81"/>
      <c r="B77" s="22">
        <v>650220</v>
      </c>
      <c r="C77" s="23" t="s">
        <v>62</v>
      </c>
      <c r="D77" s="5">
        <v>197</v>
      </c>
      <c r="E77" s="5">
        <v>42</v>
      </c>
      <c r="F77" s="5">
        <v>104.702</v>
      </c>
      <c r="G77" s="24">
        <f t="shared" si="0"/>
        <v>249.29047619047617</v>
      </c>
    </row>
    <row r="78" spans="1:7" x14ac:dyDescent="0.25">
      <c r="A78" s="81"/>
      <c r="B78" s="25">
        <v>650257</v>
      </c>
      <c r="C78" s="26" t="s">
        <v>67</v>
      </c>
      <c r="D78" s="5">
        <v>419</v>
      </c>
      <c r="E78" s="5">
        <v>129.5</v>
      </c>
      <c r="F78" s="5">
        <v>159.17099999999999</v>
      </c>
      <c r="G78" s="24">
        <f t="shared" si="0"/>
        <v>122.91196911196911</v>
      </c>
    </row>
    <row r="79" spans="1:7" x14ac:dyDescent="0.25">
      <c r="A79" s="101"/>
      <c r="B79" s="63">
        <v>6702</v>
      </c>
      <c r="C79" s="63" t="s">
        <v>68</v>
      </c>
      <c r="D79" s="21">
        <f>D80+D81+D82</f>
        <v>304.64999999999998</v>
      </c>
      <c r="E79" s="21">
        <f>E80+E81+E82</f>
        <v>10.119999999999999</v>
      </c>
      <c r="F79" s="21">
        <f>F80+F81+F82</f>
        <v>16.934999999999999</v>
      </c>
      <c r="G79" s="24">
        <f t="shared" si="0"/>
        <v>167.34189723320159</v>
      </c>
    </row>
    <row r="80" spans="1:7" x14ac:dyDescent="0.25">
      <c r="A80" s="102"/>
      <c r="B80" s="22">
        <v>670210</v>
      </c>
      <c r="C80" s="61" t="s">
        <v>61</v>
      </c>
      <c r="D80" s="15">
        <v>191.65</v>
      </c>
      <c r="E80" s="15">
        <v>10.119999999999999</v>
      </c>
      <c r="F80" s="15">
        <v>16.934999999999999</v>
      </c>
      <c r="G80" s="24">
        <f t="shared" si="0"/>
        <v>167.34189723320159</v>
      </c>
    </row>
    <row r="81" spans="1:7" x14ac:dyDescent="0.25">
      <c r="A81" s="102"/>
      <c r="B81" s="64">
        <v>670220</v>
      </c>
      <c r="C81" s="65" t="s">
        <v>62</v>
      </c>
      <c r="D81" s="15">
        <v>93</v>
      </c>
      <c r="E81" s="15">
        <v>0</v>
      </c>
      <c r="F81" s="15">
        <v>0</v>
      </c>
      <c r="G81" s="24">
        <v>0</v>
      </c>
    </row>
    <row r="82" spans="1:7" x14ac:dyDescent="0.25">
      <c r="A82" s="102"/>
      <c r="B82" s="64">
        <v>670259</v>
      </c>
      <c r="C82" s="65" t="s">
        <v>69</v>
      </c>
      <c r="D82" s="15">
        <v>20</v>
      </c>
      <c r="E82" s="15">
        <v>0</v>
      </c>
      <c r="F82" s="15">
        <v>0</v>
      </c>
      <c r="G82" s="24">
        <v>0</v>
      </c>
    </row>
    <row r="83" spans="1:7" ht="19.5" customHeight="1" x14ac:dyDescent="0.25">
      <c r="A83" s="102"/>
      <c r="B83" s="62">
        <v>6802</v>
      </c>
      <c r="C83" s="62" t="s">
        <v>70</v>
      </c>
      <c r="D83" s="17">
        <f>D84+D85</f>
        <v>2647.1</v>
      </c>
      <c r="E83" s="17">
        <f>E84+E85</f>
        <v>1053.0999999999999</v>
      </c>
      <c r="F83" s="17">
        <f>F84+F85</f>
        <v>854</v>
      </c>
      <c r="G83" s="24">
        <f t="shared" ref="G83:G92" si="2">F83/E83*100</f>
        <v>81.093913208622169</v>
      </c>
    </row>
    <row r="84" spans="1:7" x14ac:dyDescent="0.25">
      <c r="A84" s="102"/>
      <c r="B84" s="22">
        <v>680210</v>
      </c>
      <c r="C84" s="61" t="s">
        <v>61</v>
      </c>
      <c r="D84" s="15">
        <v>1187.0999999999999</v>
      </c>
      <c r="E84" s="15">
        <v>358.1</v>
      </c>
      <c r="F84" s="15">
        <v>295.5</v>
      </c>
      <c r="G84" s="24">
        <f t="shared" si="2"/>
        <v>82.518849483384528</v>
      </c>
    </row>
    <row r="85" spans="1:7" x14ac:dyDescent="0.25">
      <c r="A85" s="102"/>
      <c r="B85" s="64">
        <v>680257</v>
      </c>
      <c r="C85" s="65" t="s">
        <v>67</v>
      </c>
      <c r="D85" s="15">
        <v>1460</v>
      </c>
      <c r="E85" s="15">
        <v>695</v>
      </c>
      <c r="F85" s="15">
        <v>558.5</v>
      </c>
      <c r="G85" s="24">
        <f t="shared" si="2"/>
        <v>80.359712230215834</v>
      </c>
    </row>
    <row r="86" spans="1:7" x14ac:dyDescent="0.25">
      <c r="A86" s="101"/>
      <c r="B86" s="63">
        <v>7002</v>
      </c>
      <c r="C86" s="63" t="s">
        <v>71</v>
      </c>
      <c r="D86" s="21">
        <f>SUM(D87:D88)</f>
        <v>476</v>
      </c>
      <c r="E86" s="21">
        <f>SUM(E87:E88)</f>
        <v>114</v>
      </c>
      <c r="F86" s="21">
        <f>SUM(F87:F88)</f>
        <v>122.31</v>
      </c>
      <c r="G86" s="24">
        <f t="shared" si="2"/>
        <v>107.28947368421053</v>
      </c>
    </row>
    <row r="87" spans="1:7" x14ac:dyDescent="0.25">
      <c r="A87" s="81"/>
      <c r="B87" s="22">
        <v>700220</v>
      </c>
      <c r="C87" s="61" t="s">
        <v>62</v>
      </c>
      <c r="D87" s="5">
        <v>299</v>
      </c>
      <c r="E87" s="5">
        <v>70</v>
      </c>
      <c r="F87" s="5">
        <v>78.272000000000006</v>
      </c>
      <c r="G87" s="24">
        <f t="shared" si="2"/>
        <v>111.81714285714285</v>
      </c>
    </row>
    <row r="88" spans="1:7" x14ac:dyDescent="0.25">
      <c r="A88" s="81"/>
      <c r="B88" s="22">
        <v>810205</v>
      </c>
      <c r="C88" s="61" t="s">
        <v>100</v>
      </c>
      <c r="D88" s="5">
        <v>177</v>
      </c>
      <c r="E88" s="5">
        <v>44</v>
      </c>
      <c r="F88" s="5">
        <v>44.037999999999997</v>
      </c>
      <c r="G88" s="24">
        <f t="shared" si="2"/>
        <v>100.08636363636363</v>
      </c>
    </row>
    <row r="89" spans="1:7" x14ac:dyDescent="0.25">
      <c r="A89" s="81"/>
      <c r="B89" s="66">
        <v>7402</v>
      </c>
      <c r="C89" s="66" t="s">
        <v>72</v>
      </c>
      <c r="D89" s="12">
        <f>D90</f>
        <v>923.5</v>
      </c>
      <c r="E89" s="12">
        <f>E90</f>
        <v>283.5</v>
      </c>
      <c r="F89" s="12">
        <f>F90</f>
        <v>269.89299999999997</v>
      </c>
      <c r="G89" s="24">
        <f t="shared" si="2"/>
        <v>95.20035273368606</v>
      </c>
    </row>
    <row r="90" spans="1:7" x14ac:dyDescent="0.25">
      <c r="A90" s="81"/>
      <c r="B90" s="67">
        <v>740220</v>
      </c>
      <c r="C90" s="68" t="s">
        <v>62</v>
      </c>
      <c r="D90" s="5">
        <v>923.5</v>
      </c>
      <c r="E90" s="5">
        <v>283.5</v>
      </c>
      <c r="F90" s="5">
        <v>269.89299999999997</v>
      </c>
      <c r="G90" s="24">
        <f t="shared" si="2"/>
        <v>95.20035273368606</v>
      </c>
    </row>
    <row r="91" spans="1:7" x14ac:dyDescent="0.25">
      <c r="A91" s="102"/>
      <c r="B91" s="62">
        <v>8402</v>
      </c>
      <c r="C91" s="62" t="s">
        <v>73</v>
      </c>
      <c r="D91" s="17">
        <f>D92</f>
        <v>157</v>
      </c>
      <c r="E91" s="17">
        <f>E92</f>
        <v>35.5</v>
      </c>
      <c r="F91" s="17">
        <f>F92</f>
        <v>9.6760000000000002</v>
      </c>
      <c r="G91" s="24">
        <f t="shared" si="2"/>
        <v>27.256338028169015</v>
      </c>
    </row>
    <row r="92" spans="1:7" x14ac:dyDescent="0.25">
      <c r="A92" s="102"/>
      <c r="B92" s="22">
        <v>840220</v>
      </c>
      <c r="C92" s="61" t="s">
        <v>62</v>
      </c>
      <c r="D92" s="15">
        <v>157</v>
      </c>
      <c r="E92" s="15">
        <v>35.5</v>
      </c>
      <c r="F92" s="15">
        <v>9.6760000000000002</v>
      </c>
      <c r="G92" s="24">
        <f t="shared" si="2"/>
        <v>27.256338028169015</v>
      </c>
    </row>
    <row r="93" spans="1:7" x14ac:dyDescent="0.25">
      <c r="A93" s="102"/>
      <c r="B93" s="62"/>
      <c r="C93" s="62" t="s">
        <v>74</v>
      </c>
      <c r="D93" s="12">
        <f>D59-D60</f>
        <v>364.99999999999909</v>
      </c>
      <c r="E93" s="12">
        <f>E59-E60</f>
        <v>109.5</v>
      </c>
      <c r="F93" s="12">
        <f>F59-F60</f>
        <v>-92.751999999999953</v>
      </c>
      <c r="G93" s="69"/>
    </row>
    <row r="94" spans="1:7" ht="15.75" thickBot="1" x14ac:dyDescent="0.3">
      <c r="A94" s="105"/>
      <c r="B94" s="106"/>
      <c r="C94" s="107"/>
      <c r="D94" s="108"/>
      <c r="E94" s="108"/>
      <c r="F94" s="108"/>
      <c r="G94" s="109"/>
    </row>
    <row r="95" spans="1:7" x14ac:dyDescent="0.25">
      <c r="A95" s="1"/>
    </row>
    <row r="96" spans="1:7" x14ac:dyDescent="0.25">
      <c r="A96" s="1"/>
      <c r="C96" s="120" t="s">
        <v>112</v>
      </c>
      <c r="E96" s="121" t="s">
        <v>113</v>
      </c>
      <c r="F96" s="121"/>
    </row>
    <row r="97" spans="1:7" x14ac:dyDescent="0.25">
      <c r="A97" s="1"/>
      <c r="C97" s="120" t="s">
        <v>114</v>
      </c>
      <c r="E97" s="1" t="s">
        <v>115</v>
      </c>
    </row>
    <row r="98" spans="1:7" ht="15" customHeight="1" x14ac:dyDescent="0.25">
      <c r="A98" s="1" t="s">
        <v>0</v>
      </c>
      <c r="E98" s="127" t="s">
        <v>118</v>
      </c>
      <c r="F98" s="127"/>
      <c r="G98" s="127"/>
    </row>
    <row r="99" spans="1:7" x14ac:dyDescent="0.25">
      <c r="A99" s="1"/>
      <c r="E99" s="127"/>
      <c r="F99" s="127"/>
      <c r="G99" s="127"/>
    </row>
    <row r="100" spans="1:7" ht="15" customHeight="1" x14ac:dyDescent="0.25">
      <c r="A100" s="1"/>
    </row>
    <row r="101" spans="1:7" x14ac:dyDescent="0.25">
      <c r="A101" s="121" t="s">
        <v>1</v>
      </c>
      <c r="B101" s="121"/>
      <c r="C101" s="121"/>
      <c r="D101" s="121"/>
      <c r="E101" s="121"/>
      <c r="F101" s="121"/>
      <c r="G101" s="121"/>
    </row>
    <row r="102" spans="1:7" x14ac:dyDescent="0.25">
      <c r="A102" s="122" t="s">
        <v>75</v>
      </c>
      <c r="B102" s="122"/>
      <c r="C102" s="122"/>
      <c r="D102" s="122"/>
      <c r="E102" s="122"/>
      <c r="F102" s="122"/>
      <c r="G102" s="122"/>
    </row>
    <row r="103" spans="1:7" x14ac:dyDescent="0.25">
      <c r="A103" s="123" t="s">
        <v>109</v>
      </c>
      <c r="B103" s="123"/>
      <c r="C103" s="123"/>
      <c r="D103" s="123"/>
      <c r="E103" s="123"/>
      <c r="F103" s="123"/>
      <c r="G103" s="123"/>
    </row>
    <row r="104" spans="1:7" x14ac:dyDescent="0.25">
      <c r="A104" s="72"/>
      <c r="B104" s="72"/>
      <c r="C104" s="72"/>
      <c r="D104" s="72"/>
      <c r="E104" s="72"/>
      <c r="F104" s="75"/>
      <c r="G104" s="72"/>
    </row>
    <row r="105" spans="1:7" ht="18.75" customHeight="1" thickBot="1" x14ac:dyDescent="0.3">
      <c r="A105" s="1"/>
      <c r="G105" s="73" t="s">
        <v>3</v>
      </c>
    </row>
    <row r="106" spans="1:7" s="27" customFormat="1" ht="12.75" customHeight="1" x14ac:dyDescent="0.25">
      <c r="A106" s="124" t="s">
        <v>4</v>
      </c>
      <c r="B106" s="124" t="s">
        <v>5</v>
      </c>
      <c r="C106" s="128" t="s">
        <v>6</v>
      </c>
      <c r="D106" s="124" t="s">
        <v>108</v>
      </c>
      <c r="E106" s="124" t="s">
        <v>110</v>
      </c>
      <c r="F106" s="124" t="s">
        <v>111</v>
      </c>
      <c r="G106" s="128" t="s">
        <v>7</v>
      </c>
    </row>
    <row r="107" spans="1:7" s="7" customFormat="1" x14ac:dyDescent="0.25">
      <c r="A107" s="125"/>
      <c r="B107" s="125"/>
      <c r="C107" s="129"/>
      <c r="D107" s="125"/>
      <c r="E107" s="125"/>
      <c r="F107" s="125"/>
      <c r="G107" s="129"/>
    </row>
    <row r="108" spans="1:7" x14ac:dyDescent="0.25">
      <c r="A108" s="125"/>
      <c r="B108" s="125"/>
      <c r="C108" s="129"/>
      <c r="D108" s="125"/>
      <c r="E108" s="125"/>
      <c r="F108" s="125"/>
      <c r="G108" s="129"/>
    </row>
    <row r="109" spans="1:7" ht="15" customHeight="1" thickBot="1" x14ac:dyDescent="0.3">
      <c r="A109" s="126"/>
      <c r="B109" s="126"/>
      <c r="C109" s="130"/>
      <c r="D109" s="126"/>
      <c r="E109" s="126"/>
      <c r="F109" s="126"/>
      <c r="G109" s="130"/>
    </row>
    <row r="110" spans="1:7" s="7" customFormat="1" ht="27.75" customHeight="1" x14ac:dyDescent="0.2">
      <c r="A110" s="110">
        <v>1</v>
      </c>
      <c r="B110" s="92">
        <v>3702</v>
      </c>
      <c r="C110" s="92" t="s">
        <v>54</v>
      </c>
      <c r="D110" s="93">
        <f>D111</f>
        <v>1384.6</v>
      </c>
      <c r="E110" s="93">
        <f>E111</f>
        <v>67.42</v>
      </c>
      <c r="F110" s="93">
        <f>F111</f>
        <v>734.6</v>
      </c>
      <c r="G110" s="94">
        <f>F110/E110*100</f>
        <v>1089.5876594482349</v>
      </c>
    </row>
    <row r="111" spans="1:7" s="7" customFormat="1" x14ac:dyDescent="0.2">
      <c r="A111" s="87">
        <v>2</v>
      </c>
      <c r="B111" s="22">
        <v>370204</v>
      </c>
      <c r="C111" s="61" t="s">
        <v>76</v>
      </c>
      <c r="D111" s="5">
        <v>1384.6</v>
      </c>
      <c r="E111" s="5">
        <v>67.42</v>
      </c>
      <c r="F111" s="5">
        <v>734.6</v>
      </c>
      <c r="G111" s="40">
        <f>F111/E111*100</f>
        <v>1089.5876594482349</v>
      </c>
    </row>
    <row r="112" spans="1:7" s="7" customFormat="1" ht="25.5" x14ac:dyDescent="0.25">
      <c r="A112" s="88">
        <f>A111+1</f>
        <v>3</v>
      </c>
      <c r="B112" s="70">
        <v>4000</v>
      </c>
      <c r="C112" s="95" t="s">
        <v>77</v>
      </c>
      <c r="D112" s="112">
        <f>D113</f>
        <v>0</v>
      </c>
      <c r="E112" s="112">
        <f>E113</f>
        <v>0</v>
      </c>
      <c r="F112" s="112">
        <f>F113</f>
        <v>0</v>
      </c>
      <c r="G112" s="113">
        <v>0</v>
      </c>
    </row>
    <row r="113" spans="1:7" s="7" customFormat="1" ht="38.25" x14ac:dyDescent="0.25">
      <c r="A113" s="88">
        <f>A112+1</f>
        <v>4</v>
      </c>
      <c r="B113" s="58">
        <v>400214</v>
      </c>
      <c r="C113" s="58" t="s">
        <v>78</v>
      </c>
      <c r="D113" s="8">
        <v>0</v>
      </c>
      <c r="E113" s="8">
        <v>0</v>
      </c>
      <c r="F113" s="8">
        <v>0</v>
      </c>
      <c r="G113" s="40">
        <v>0</v>
      </c>
    </row>
    <row r="114" spans="1:7" x14ac:dyDescent="0.25">
      <c r="A114" s="81"/>
      <c r="B114" s="96">
        <v>4202</v>
      </c>
      <c r="C114" s="96" t="s">
        <v>79</v>
      </c>
      <c r="D114" s="97">
        <f>SUM(D115:D116)</f>
        <v>1603.6399999999999</v>
      </c>
      <c r="E114" s="97">
        <f>SUM(E115:E116)</f>
        <v>0</v>
      </c>
      <c r="F114" s="97">
        <f>SUM(F115:F116)</f>
        <v>26.18</v>
      </c>
      <c r="G114" s="98">
        <v>0</v>
      </c>
    </row>
    <row r="115" spans="1:7" x14ac:dyDescent="0.25">
      <c r="A115" s="87"/>
      <c r="B115" s="78">
        <v>420205</v>
      </c>
      <c r="C115" s="78" t="s">
        <v>94</v>
      </c>
      <c r="D115" s="89">
        <v>166.64</v>
      </c>
      <c r="E115" s="89">
        <v>0</v>
      </c>
      <c r="F115" s="89">
        <v>0</v>
      </c>
      <c r="G115" s="90">
        <v>0</v>
      </c>
    </row>
    <row r="116" spans="1:7" s="28" customFormat="1" ht="25.5" customHeight="1" x14ac:dyDescent="0.25">
      <c r="A116" s="82"/>
      <c r="B116" s="58">
        <v>420287</v>
      </c>
      <c r="C116" s="30" t="s">
        <v>95</v>
      </c>
      <c r="D116" s="8">
        <v>1437</v>
      </c>
      <c r="E116" s="8">
        <v>0</v>
      </c>
      <c r="F116" s="8">
        <v>26.18</v>
      </c>
      <c r="G116" s="90">
        <v>0</v>
      </c>
    </row>
    <row r="117" spans="1:7" x14ac:dyDescent="0.25">
      <c r="A117" s="114"/>
      <c r="B117" s="95">
        <v>4302</v>
      </c>
      <c r="C117" s="95" t="s">
        <v>80</v>
      </c>
      <c r="D117" s="99">
        <f>D118+D119</f>
        <v>1000</v>
      </c>
      <c r="E117" s="99">
        <f>E118+E119</f>
        <v>0</v>
      </c>
      <c r="F117" s="99">
        <f>F118+F119</f>
        <v>901.899</v>
      </c>
      <c r="G117" s="90">
        <v>0</v>
      </c>
    </row>
    <row r="118" spans="1:7" ht="38.25" hidden="1" customHeight="1" x14ac:dyDescent="0.25">
      <c r="A118" s="82"/>
      <c r="B118" s="58">
        <v>430231</v>
      </c>
      <c r="C118" s="58" t="s">
        <v>81</v>
      </c>
      <c r="D118" s="8"/>
      <c r="E118" s="8"/>
      <c r="F118" s="8"/>
      <c r="G118" s="90" t="e">
        <f t="shared" ref="G118" si="3">F118/E118*100</f>
        <v>#DIV/0!</v>
      </c>
    </row>
    <row r="119" spans="1:7" ht="51" x14ac:dyDescent="0.25">
      <c r="A119" s="82"/>
      <c r="B119" s="58">
        <v>430244</v>
      </c>
      <c r="C119" s="58" t="s">
        <v>82</v>
      </c>
      <c r="D119" s="8">
        <v>1000</v>
      </c>
      <c r="E119" s="8">
        <v>0</v>
      </c>
      <c r="F119" s="8">
        <v>901.899</v>
      </c>
      <c r="G119" s="90">
        <v>0</v>
      </c>
    </row>
    <row r="120" spans="1:7" x14ac:dyDescent="0.25">
      <c r="A120" s="95"/>
      <c r="B120" s="95">
        <v>430249</v>
      </c>
      <c r="C120" s="95" t="s">
        <v>102</v>
      </c>
      <c r="D120" s="99">
        <f>SUM(D121:D122)</f>
        <v>370.5</v>
      </c>
      <c r="E120" s="99">
        <f>SUM(E121:E122)</f>
        <v>0</v>
      </c>
      <c r="F120" s="99">
        <f>SUM(F121:F122)</f>
        <v>184.11599999999999</v>
      </c>
      <c r="G120" s="90">
        <v>0</v>
      </c>
    </row>
    <row r="121" spans="1:7" x14ac:dyDescent="0.25">
      <c r="A121" s="58"/>
      <c r="B121" s="58">
        <v>43024901</v>
      </c>
      <c r="C121" s="58" t="s">
        <v>103</v>
      </c>
      <c r="D121" s="77">
        <v>310.7</v>
      </c>
      <c r="E121" s="77">
        <v>0</v>
      </c>
      <c r="F121" s="8">
        <v>154.72</v>
      </c>
      <c r="G121" s="90">
        <v>0</v>
      </c>
    </row>
    <row r="122" spans="1:7" s="7" customFormat="1" x14ac:dyDescent="0.25">
      <c r="A122" s="58"/>
      <c r="B122" s="58">
        <v>43024903</v>
      </c>
      <c r="C122" s="58" t="s">
        <v>104</v>
      </c>
      <c r="D122" s="77">
        <v>59.8</v>
      </c>
      <c r="E122" s="77">
        <v>0</v>
      </c>
      <c r="F122" s="8">
        <v>29.396000000000001</v>
      </c>
      <c r="G122" s="90">
        <v>0</v>
      </c>
    </row>
    <row r="123" spans="1:7" ht="25.5" customHeight="1" x14ac:dyDescent="0.25">
      <c r="A123" s="114"/>
      <c r="B123" s="95">
        <v>4802</v>
      </c>
      <c r="C123" s="95" t="s">
        <v>83</v>
      </c>
      <c r="D123" s="99">
        <f>D124</f>
        <v>0</v>
      </c>
      <c r="E123" s="99">
        <f>E124</f>
        <v>0</v>
      </c>
      <c r="F123" s="99">
        <f>F124</f>
        <v>0</v>
      </c>
      <c r="G123" s="98">
        <v>0</v>
      </c>
    </row>
    <row r="124" spans="1:7" s="7" customFormat="1" ht="25.5" x14ac:dyDescent="0.25">
      <c r="A124" s="111"/>
      <c r="B124" s="76">
        <v>48020401</v>
      </c>
      <c r="C124" s="76" t="s">
        <v>93</v>
      </c>
      <c r="D124" s="77"/>
      <c r="E124" s="77"/>
      <c r="F124" s="77"/>
      <c r="G124" s="90">
        <v>0</v>
      </c>
    </row>
    <row r="125" spans="1:7" s="29" customFormat="1" ht="12.75" x14ac:dyDescent="0.2">
      <c r="A125" s="81"/>
      <c r="B125" s="60"/>
      <c r="C125" s="60" t="s">
        <v>58</v>
      </c>
      <c r="D125" s="12">
        <f>D110+D114+D117+D123+D112+D120</f>
        <v>4358.74</v>
      </c>
      <c r="E125" s="12">
        <f>E110+E114+E117+E123+E112+E120</f>
        <v>67.42</v>
      </c>
      <c r="F125" s="12">
        <f>F110+F114+F117+F123+F112+F120</f>
        <v>1846.7950000000001</v>
      </c>
      <c r="G125" s="24">
        <f>F125/E125*100</f>
        <v>2739.2390981904482</v>
      </c>
    </row>
    <row r="126" spans="1:7" x14ac:dyDescent="0.25">
      <c r="A126" s="81"/>
      <c r="B126" s="60"/>
      <c r="C126" s="60" t="s">
        <v>59</v>
      </c>
      <c r="D126" s="12">
        <f>D129+D136+D127+D134+D132</f>
        <v>4928.6400000000003</v>
      </c>
      <c r="E126" s="12">
        <f>E129+E136+E127+E134+E132</f>
        <v>230</v>
      </c>
      <c r="F126" s="12">
        <f>F129+F136+F127+F134+F132</f>
        <v>973.827</v>
      </c>
      <c r="G126" s="24">
        <f>F126/E126*100</f>
        <v>423.40304347826088</v>
      </c>
    </row>
    <row r="127" spans="1:7" x14ac:dyDescent="0.25">
      <c r="A127" s="115"/>
      <c r="B127" s="63">
        <v>5102</v>
      </c>
      <c r="C127" s="63" t="s">
        <v>84</v>
      </c>
      <c r="D127" s="6">
        <f>D128</f>
        <v>268.64</v>
      </c>
      <c r="E127" s="6">
        <f>E128</f>
        <v>0</v>
      </c>
      <c r="F127" s="6">
        <f>F128</f>
        <v>81.400000000000006</v>
      </c>
      <c r="G127" s="40">
        <v>0</v>
      </c>
    </row>
    <row r="128" spans="1:7" x14ac:dyDescent="0.25">
      <c r="A128" s="81"/>
      <c r="B128" s="22">
        <v>510271</v>
      </c>
      <c r="C128" s="61" t="s">
        <v>85</v>
      </c>
      <c r="D128" s="5">
        <v>268.64</v>
      </c>
      <c r="E128" s="5">
        <v>0</v>
      </c>
      <c r="F128" s="5">
        <v>81.400000000000006</v>
      </c>
      <c r="G128" s="40">
        <v>0</v>
      </c>
    </row>
    <row r="129" spans="1:7" x14ac:dyDescent="0.25">
      <c r="A129" s="81"/>
      <c r="B129" s="60">
        <v>6502</v>
      </c>
      <c r="C129" s="60" t="s">
        <v>86</v>
      </c>
      <c r="D129" s="12">
        <f>D130+D131</f>
        <v>1923.9</v>
      </c>
      <c r="E129" s="12">
        <f>E130+E131</f>
        <v>41.4</v>
      </c>
      <c r="F129" s="12">
        <f>F130+F131</f>
        <v>622.79200000000003</v>
      </c>
      <c r="G129" s="40">
        <f>F129/E129*100</f>
        <v>1504.3285024154591</v>
      </c>
    </row>
    <row r="130" spans="1:7" x14ac:dyDescent="0.25">
      <c r="A130" s="81"/>
      <c r="B130" s="22">
        <v>650271</v>
      </c>
      <c r="C130" s="61" t="s">
        <v>85</v>
      </c>
      <c r="D130" s="5">
        <v>1553.4</v>
      </c>
      <c r="E130" s="5">
        <v>41.4</v>
      </c>
      <c r="F130" s="5">
        <v>438.67599999999999</v>
      </c>
      <c r="G130" s="40">
        <v>0</v>
      </c>
    </row>
    <row r="131" spans="1:7" x14ac:dyDescent="0.25">
      <c r="A131" s="82"/>
      <c r="B131" s="58">
        <v>650260</v>
      </c>
      <c r="C131" s="30" t="s">
        <v>96</v>
      </c>
      <c r="D131" s="8">
        <v>370.5</v>
      </c>
      <c r="E131" s="8">
        <v>0</v>
      </c>
      <c r="F131" s="8">
        <v>184.11600000000001</v>
      </c>
      <c r="G131" s="40">
        <v>0</v>
      </c>
    </row>
    <row r="132" spans="1:7" x14ac:dyDescent="0.25">
      <c r="A132" s="81"/>
      <c r="B132" s="71">
        <v>6702</v>
      </c>
      <c r="C132" s="60" t="s">
        <v>87</v>
      </c>
      <c r="D132" s="31">
        <f>D133</f>
        <v>5</v>
      </c>
      <c r="E132" s="31">
        <f>E133</f>
        <v>0</v>
      </c>
      <c r="F132" s="31">
        <f>F133</f>
        <v>0</v>
      </c>
      <c r="G132" s="40">
        <v>0</v>
      </c>
    </row>
    <row r="133" spans="1:7" x14ac:dyDescent="0.25">
      <c r="A133" s="81"/>
      <c r="B133" s="22">
        <v>670271</v>
      </c>
      <c r="C133" s="61" t="s">
        <v>85</v>
      </c>
      <c r="D133" s="5">
        <v>5</v>
      </c>
      <c r="E133" s="5">
        <v>0</v>
      </c>
      <c r="F133" s="5">
        <v>0</v>
      </c>
      <c r="G133" s="40">
        <v>0</v>
      </c>
    </row>
    <row r="134" spans="1:7" x14ac:dyDescent="0.25">
      <c r="A134" s="82"/>
      <c r="B134" s="48">
        <v>7002</v>
      </c>
      <c r="C134" s="48" t="s">
        <v>71</v>
      </c>
      <c r="D134" s="6">
        <f>D135</f>
        <v>804.6</v>
      </c>
      <c r="E134" s="6">
        <f>E135</f>
        <v>188.6</v>
      </c>
      <c r="F134" s="6">
        <f>F135</f>
        <v>269.63499999999999</v>
      </c>
      <c r="G134" s="40">
        <f>F134/E134*100</f>
        <v>142.96659597030751</v>
      </c>
    </row>
    <row r="135" spans="1:7" x14ac:dyDescent="0.25">
      <c r="A135" s="81"/>
      <c r="B135" s="22">
        <v>700271</v>
      </c>
      <c r="C135" s="61" t="s">
        <v>85</v>
      </c>
      <c r="D135" s="5">
        <v>804.6</v>
      </c>
      <c r="E135" s="5">
        <v>188.6</v>
      </c>
      <c r="F135" s="5">
        <v>269.63499999999999</v>
      </c>
      <c r="G135" s="24">
        <f>F135/E135*100</f>
        <v>142.96659597030751</v>
      </c>
    </row>
    <row r="136" spans="1:7" x14ac:dyDescent="0.25">
      <c r="A136" s="82"/>
      <c r="B136" s="48">
        <v>8402</v>
      </c>
      <c r="C136" s="48" t="s">
        <v>73</v>
      </c>
      <c r="D136" s="6">
        <f>D137</f>
        <v>1926.5</v>
      </c>
      <c r="E136" s="6">
        <f>E137</f>
        <v>0</v>
      </c>
      <c r="F136" s="6">
        <f>F137</f>
        <v>0</v>
      </c>
      <c r="G136" s="40">
        <v>0</v>
      </c>
    </row>
    <row r="137" spans="1:7" x14ac:dyDescent="0.25">
      <c r="A137" s="81"/>
      <c r="B137" s="22">
        <v>700271</v>
      </c>
      <c r="C137" s="61" t="s">
        <v>85</v>
      </c>
      <c r="D137" s="5">
        <v>1926.5</v>
      </c>
      <c r="E137" s="5">
        <v>0</v>
      </c>
      <c r="F137" s="5">
        <v>0</v>
      </c>
      <c r="G137" s="24">
        <v>0</v>
      </c>
    </row>
    <row r="138" spans="1:7" x14ac:dyDescent="0.25">
      <c r="A138" s="81"/>
      <c r="B138" s="62"/>
      <c r="C138" s="62" t="s">
        <v>74</v>
      </c>
      <c r="D138" s="5"/>
      <c r="E138" s="31">
        <f>E125-E126</f>
        <v>-162.57999999999998</v>
      </c>
      <c r="F138" s="31">
        <f>F125-F126</f>
        <v>872.96800000000007</v>
      </c>
      <c r="G138" s="69"/>
    </row>
    <row r="139" spans="1:7" x14ac:dyDescent="0.25">
      <c r="A139" s="81"/>
      <c r="B139" s="62"/>
      <c r="C139" s="62"/>
      <c r="D139" s="5"/>
      <c r="E139" s="31"/>
      <c r="F139" s="31"/>
      <c r="G139" s="69"/>
    </row>
    <row r="140" spans="1:7" x14ac:dyDescent="0.25">
      <c r="A140"/>
      <c r="B140"/>
      <c r="C140" s="120" t="s">
        <v>116</v>
      </c>
      <c r="D140" s="121" t="s">
        <v>113</v>
      </c>
      <c r="E140" s="121"/>
      <c r="F140" s="121"/>
      <c r="G140" s="121"/>
    </row>
    <row r="141" spans="1:7" x14ac:dyDescent="0.25">
      <c r="A141" s="1"/>
      <c r="C141" s="120" t="s">
        <v>114</v>
      </c>
      <c r="D141" s="121" t="s">
        <v>115</v>
      </c>
      <c r="E141" s="121"/>
      <c r="F141" s="121"/>
      <c r="G141" s="121"/>
    </row>
  </sheetData>
  <mergeCells count="25">
    <mergeCell ref="B106:B109"/>
    <mergeCell ref="E1:G2"/>
    <mergeCell ref="A9:A12"/>
    <mergeCell ref="B9:B12"/>
    <mergeCell ref="C9:C12"/>
    <mergeCell ref="D9:D12"/>
    <mergeCell ref="E9:E12"/>
    <mergeCell ref="F9:F12"/>
    <mergeCell ref="G9:G12"/>
    <mergeCell ref="D141:G141"/>
    <mergeCell ref="A4:G4"/>
    <mergeCell ref="A5:G5"/>
    <mergeCell ref="A6:G6"/>
    <mergeCell ref="A103:G103"/>
    <mergeCell ref="A101:G101"/>
    <mergeCell ref="A102:G102"/>
    <mergeCell ref="A106:A109"/>
    <mergeCell ref="E98:G99"/>
    <mergeCell ref="E96:F96"/>
    <mergeCell ref="D140:G140"/>
    <mergeCell ref="C106:C109"/>
    <mergeCell ref="D106:D109"/>
    <mergeCell ref="E106:E109"/>
    <mergeCell ref="F106:F109"/>
    <mergeCell ref="G106:G109"/>
  </mergeCells>
  <printOptions horizontalCentered="1"/>
  <pageMargins left="0.25" right="0" top="0.5" bottom="0.25" header="0.3" footer="0.3"/>
  <pageSetup scale="89" orientation="portrait" r:id="rId1"/>
  <rowBreaks count="2" manualBreakCount="2">
    <brk id="48" max="6" man="1"/>
    <brk id="9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2"/>
  <sheetViews>
    <sheetView zoomScaleNormal="100" zoomScaleSheetLayoutView="100" workbookViewId="0">
      <selection activeCell="A8" sqref="A8:G94"/>
    </sheetView>
  </sheetViews>
  <sheetFormatPr defaultRowHeight="15" x14ac:dyDescent="0.25"/>
  <cols>
    <col min="1" max="1" width="5" style="74" customWidth="1"/>
    <col min="2" max="2" width="11.28515625" style="2" customWidth="1"/>
    <col min="3" max="3" width="36.7109375" style="1" customWidth="1"/>
    <col min="4" max="4" width="12.28515625" style="1" customWidth="1"/>
    <col min="5" max="5" width="11.7109375" style="1" customWidth="1"/>
    <col min="6" max="6" width="12.7109375" style="3" customWidth="1"/>
    <col min="7" max="7" width="9.140625" style="1"/>
    <col min="256" max="256" width="5" customWidth="1"/>
    <col min="257" max="257" width="11.28515625" customWidth="1"/>
    <col min="258" max="258" width="31" customWidth="1"/>
    <col min="259" max="259" width="10.5703125" customWidth="1"/>
    <col min="260" max="260" width="10" customWidth="1"/>
    <col min="261" max="261" width="12.7109375" customWidth="1"/>
    <col min="512" max="512" width="5" customWidth="1"/>
    <col min="513" max="513" width="11.28515625" customWidth="1"/>
    <col min="514" max="514" width="31" customWidth="1"/>
    <col min="515" max="515" width="10.5703125" customWidth="1"/>
    <col min="516" max="516" width="10" customWidth="1"/>
    <col min="517" max="517" width="12.7109375" customWidth="1"/>
    <col min="768" max="768" width="5" customWidth="1"/>
    <col min="769" max="769" width="11.28515625" customWidth="1"/>
    <col min="770" max="770" width="31" customWidth="1"/>
    <col min="771" max="771" width="10.5703125" customWidth="1"/>
    <col min="772" max="772" width="10" customWidth="1"/>
    <col min="773" max="773" width="12.7109375" customWidth="1"/>
    <col min="1024" max="1024" width="5" customWidth="1"/>
    <col min="1025" max="1025" width="11.28515625" customWidth="1"/>
    <col min="1026" max="1026" width="31" customWidth="1"/>
    <col min="1027" max="1027" width="10.5703125" customWidth="1"/>
    <col min="1028" max="1028" width="10" customWidth="1"/>
    <col min="1029" max="1029" width="12.7109375" customWidth="1"/>
    <col min="1280" max="1280" width="5" customWidth="1"/>
    <col min="1281" max="1281" width="11.28515625" customWidth="1"/>
    <col min="1282" max="1282" width="31" customWidth="1"/>
    <col min="1283" max="1283" width="10.5703125" customWidth="1"/>
    <col min="1284" max="1284" width="10" customWidth="1"/>
    <col min="1285" max="1285" width="12.7109375" customWidth="1"/>
    <col min="1536" max="1536" width="5" customWidth="1"/>
    <col min="1537" max="1537" width="11.28515625" customWidth="1"/>
    <col min="1538" max="1538" width="31" customWidth="1"/>
    <col min="1539" max="1539" width="10.5703125" customWidth="1"/>
    <col min="1540" max="1540" width="10" customWidth="1"/>
    <col min="1541" max="1541" width="12.7109375" customWidth="1"/>
    <col min="1792" max="1792" width="5" customWidth="1"/>
    <col min="1793" max="1793" width="11.28515625" customWidth="1"/>
    <col min="1794" max="1794" width="31" customWidth="1"/>
    <col min="1795" max="1795" width="10.5703125" customWidth="1"/>
    <col min="1796" max="1796" width="10" customWidth="1"/>
    <col min="1797" max="1797" width="12.7109375" customWidth="1"/>
    <col min="2048" max="2048" width="5" customWidth="1"/>
    <col min="2049" max="2049" width="11.28515625" customWidth="1"/>
    <col min="2050" max="2050" width="31" customWidth="1"/>
    <col min="2051" max="2051" width="10.5703125" customWidth="1"/>
    <col min="2052" max="2052" width="10" customWidth="1"/>
    <col min="2053" max="2053" width="12.7109375" customWidth="1"/>
    <col min="2304" max="2304" width="5" customWidth="1"/>
    <col min="2305" max="2305" width="11.28515625" customWidth="1"/>
    <col min="2306" max="2306" width="31" customWidth="1"/>
    <col min="2307" max="2307" width="10.5703125" customWidth="1"/>
    <col min="2308" max="2308" width="10" customWidth="1"/>
    <col min="2309" max="2309" width="12.7109375" customWidth="1"/>
    <col min="2560" max="2560" width="5" customWidth="1"/>
    <col min="2561" max="2561" width="11.28515625" customWidth="1"/>
    <col min="2562" max="2562" width="31" customWidth="1"/>
    <col min="2563" max="2563" width="10.5703125" customWidth="1"/>
    <col min="2564" max="2564" width="10" customWidth="1"/>
    <col min="2565" max="2565" width="12.7109375" customWidth="1"/>
    <col min="2816" max="2816" width="5" customWidth="1"/>
    <col min="2817" max="2817" width="11.28515625" customWidth="1"/>
    <col min="2818" max="2818" width="31" customWidth="1"/>
    <col min="2819" max="2819" width="10.5703125" customWidth="1"/>
    <col min="2820" max="2820" width="10" customWidth="1"/>
    <col min="2821" max="2821" width="12.7109375" customWidth="1"/>
    <col min="3072" max="3072" width="5" customWidth="1"/>
    <col min="3073" max="3073" width="11.28515625" customWidth="1"/>
    <col min="3074" max="3074" width="31" customWidth="1"/>
    <col min="3075" max="3075" width="10.5703125" customWidth="1"/>
    <col min="3076" max="3076" width="10" customWidth="1"/>
    <col min="3077" max="3077" width="12.7109375" customWidth="1"/>
    <col min="3328" max="3328" width="5" customWidth="1"/>
    <col min="3329" max="3329" width="11.28515625" customWidth="1"/>
    <col min="3330" max="3330" width="31" customWidth="1"/>
    <col min="3331" max="3331" width="10.5703125" customWidth="1"/>
    <col min="3332" max="3332" width="10" customWidth="1"/>
    <col min="3333" max="3333" width="12.7109375" customWidth="1"/>
    <col min="3584" max="3584" width="5" customWidth="1"/>
    <col min="3585" max="3585" width="11.28515625" customWidth="1"/>
    <col min="3586" max="3586" width="31" customWidth="1"/>
    <col min="3587" max="3587" width="10.5703125" customWidth="1"/>
    <col min="3588" max="3588" width="10" customWidth="1"/>
    <col min="3589" max="3589" width="12.7109375" customWidth="1"/>
    <col min="3840" max="3840" width="5" customWidth="1"/>
    <col min="3841" max="3841" width="11.28515625" customWidth="1"/>
    <col min="3842" max="3842" width="31" customWidth="1"/>
    <col min="3843" max="3843" width="10.5703125" customWidth="1"/>
    <col min="3844" max="3844" width="10" customWidth="1"/>
    <col min="3845" max="3845" width="12.7109375" customWidth="1"/>
    <col min="4096" max="4096" width="5" customWidth="1"/>
    <col min="4097" max="4097" width="11.28515625" customWidth="1"/>
    <col min="4098" max="4098" width="31" customWidth="1"/>
    <col min="4099" max="4099" width="10.5703125" customWidth="1"/>
    <col min="4100" max="4100" width="10" customWidth="1"/>
    <col min="4101" max="4101" width="12.7109375" customWidth="1"/>
    <col min="4352" max="4352" width="5" customWidth="1"/>
    <col min="4353" max="4353" width="11.28515625" customWidth="1"/>
    <col min="4354" max="4354" width="31" customWidth="1"/>
    <col min="4355" max="4355" width="10.5703125" customWidth="1"/>
    <col min="4356" max="4356" width="10" customWidth="1"/>
    <col min="4357" max="4357" width="12.7109375" customWidth="1"/>
    <col min="4608" max="4608" width="5" customWidth="1"/>
    <col min="4609" max="4609" width="11.28515625" customWidth="1"/>
    <col min="4610" max="4610" width="31" customWidth="1"/>
    <col min="4611" max="4611" width="10.5703125" customWidth="1"/>
    <col min="4612" max="4612" width="10" customWidth="1"/>
    <col min="4613" max="4613" width="12.7109375" customWidth="1"/>
    <col min="4864" max="4864" width="5" customWidth="1"/>
    <col min="4865" max="4865" width="11.28515625" customWidth="1"/>
    <col min="4866" max="4866" width="31" customWidth="1"/>
    <col min="4867" max="4867" width="10.5703125" customWidth="1"/>
    <col min="4868" max="4868" width="10" customWidth="1"/>
    <col min="4869" max="4869" width="12.7109375" customWidth="1"/>
    <col min="5120" max="5120" width="5" customWidth="1"/>
    <col min="5121" max="5121" width="11.28515625" customWidth="1"/>
    <col min="5122" max="5122" width="31" customWidth="1"/>
    <col min="5123" max="5123" width="10.5703125" customWidth="1"/>
    <col min="5124" max="5124" width="10" customWidth="1"/>
    <col min="5125" max="5125" width="12.7109375" customWidth="1"/>
    <col min="5376" max="5376" width="5" customWidth="1"/>
    <col min="5377" max="5377" width="11.28515625" customWidth="1"/>
    <col min="5378" max="5378" width="31" customWidth="1"/>
    <col min="5379" max="5379" width="10.5703125" customWidth="1"/>
    <col min="5380" max="5380" width="10" customWidth="1"/>
    <col min="5381" max="5381" width="12.7109375" customWidth="1"/>
    <col min="5632" max="5632" width="5" customWidth="1"/>
    <col min="5633" max="5633" width="11.28515625" customWidth="1"/>
    <col min="5634" max="5634" width="31" customWidth="1"/>
    <col min="5635" max="5635" width="10.5703125" customWidth="1"/>
    <col min="5636" max="5636" width="10" customWidth="1"/>
    <col min="5637" max="5637" width="12.7109375" customWidth="1"/>
    <col min="5888" max="5888" width="5" customWidth="1"/>
    <col min="5889" max="5889" width="11.28515625" customWidth="1"/>
    <col min="5890" max="5890" width="31" customWidth="1"/>
    <col min="5891" max="5891" width="10.5703125" customWidth="1"/>
    <col min="5892" max="5892" width="10" customWidth="1"/>
    <col min="5893" max="5893" width="12.7109375" customWidth="1"/>
    <col min="6144" max="6144" width="5" customWidth="1"/>
    <col min="6145" max="6145" width="11.28515625" customWidth="1"/>
    <col min="6146" max="6146" width="31" customWidth="1"/>
    <col min="6147" max="6147" width="10.5703125" customWidth="1"/>
    <col min="6148" max="6148" width="10" customWidth="1"/>
    <col min="6149" max="6149" width="12.7109375" customWidth="1"/>
    <col min="6400" max="6400" width="5" customWidth="1"/>
    <col min="6401" max="6401" width="11.28515625" customWidth="1"/>
    <col min="6402" max="6402" width="31" customWidth="1"/>
    <col min="6403" max="6403" width="10.5703125" customWidth="1"/>
    <col min="6404" max="6404" width="10" customWidth="1"/>
    <col min="6405" max="6405" width="12.7109375" customWidth="1"/>
    <col min="6656" max="6656" width="5" customWidth="1"/>
    <col min="6657" max="6657" width="11.28515625" customWidth="1"/>
    <col min="6658" max="6658" width="31" customWidth="1"/>
    <col min="6659" max="6659" width="10.5703125" customWidth="1"/>
    <col min="6660" max="6660" width="10" customWidth="1"/>
    <col min="6661" max="6661" width="12.7109375" customWidth="1"/>
    <col min="6912" max="6912" width="5" customWidth="1"/>
    <col min="6913" max="6913" width="11.28515625" customWidth="1"/>
    <col min="6914" max="6914" width="31" customWidth="1"/>
    <col min="6915" max="6915" width="10.5703125" customWidth="1"/>
    <col min="6916" max="6916" width="10" customWidth="1"/>
    <col min="6917" max="6917" width="12.7109375" customWidth="1"/>
    <col min="7168" max="7168" width="5" customWidth="1"/>
    <col min="7169" max="7169" width="11.28515625" customWidth="1"/>
    <col min="7170" max="7170" width="31" customWidth="1"/>
    <col min="7171" max="7171" width="10.5703125" customWidth="1"/>
    <col min="7172" max="7172" width="10" customWidth="1"/>
    <col min="7173" max="7173" width="12.7109375" customWidth="1"/>
    <col min="7424" max="7424" width="5" customWidth="1"/>
    <col min="7425" max="7425" width="11.28515625" customWidth="1"/>
    <col min="7426" max="7426" width="31" customWidth="1"/>
    <col min="7427" max="7427" width="10.5703125" customWidth="1"/>
    <col min="7428" max="7428" width="10" customWidth="1"/>
    <col min="7429" max="7429" width="12.7109375" customWidth="1"/>
    <col min="7680" max="7680" width="5" customWidth="1"/>
    <col min="7681" max="7681" width="11.28515625" customWidth="1"/>
    <col min="7682" max="7682" width="31" customWidth="1"/>
    <col min="7683" max="7683" width="10.5703125" customWidth="1"/>
    <col min="7684" max="7684" width="10" customWidth="1"/>
    <col min="7685" max="7685" width="12.7109375" customWidth="1"/>
    <col min="7936" max="7936" width="5" customWidth="1"/>
    <col min="7937" max="7937" width="11.28515625" customWidth="1"/>
    <col min="7938" max="7938" width="31" customWidth="1"/>
    <col min="7939" max="7939" width="10.5703125" customWidth="1"/>
    <col min="7940" max="7940" width="10" customWidth="1"/>
    <col min="7941" max="7941" width="12.7109375" customWidth="1"/>
    <col min="8192" max="8192" width="5" customWidth="1"/>
    <col min="8193" max="8193" width="11.28515625" customWidth="1"/>
    <col min="8194" max="8194" width="31" customWidth="1"/>
    <col min="8195" max="8195" width="10.5703125" customWidth="1"/>
    <col min="8196" max="8196" width="10" customWidth="1"/>
    <col min="8197" max="8197" width="12.7109375" customWidth="1"/>
    <col min="8448" max="8448" width="5" customWidth="1"/>
    <col min="8449" max="8449" width="11.28515625" customWidth="1"/>
    <col min="8450" max="8450" width="31" customWidth="1"/>
    <col min="8451" max="8451" width="10.5703125" customWidth="1"/>
    <col min="8452" max="8452" width="10" customWidth="1"/>
    <col min="8453" max="8453" width="12.7109375" customWidth="1"/>
    <col min="8704" max="8704" width="5" customWidth="1"/>
    <col min="8705" max="8705" width="11.28515625" customWidth="1"/>
    <col min="8706" max="8706" width="31" customWidth="1"/>
    <col min="8707" max="8707" width="10.5703125" customWidth="1"/>
    <col min="8708" max="8708" width="10" customWidth="1"/>
    <col min="8709" max="8709" width="12.7109375" customWidth="1"/>
    <col min="8960" max="8960" width="5" customWidth="1"/>
    <col min="8961" max="8961" width="11.28515625" customWidth="1"/>
    <col min="8962" max="8962" width="31" customWidth="1"/>
    <col min="8963" max="8963" width="10.5703125" customWidth="1"/>
    <col min="8964" max="8964" width="10" customWidth="1"/>
    <col min="8965" max="8965" width="12.7109375" customWidth="1"/>
    <col min="9216" max="9216" width="5" customWidth="1"/>
    <col min="9217" max="9217" width="11.28515625" customWidth="1"/>
    <col min="9218" max="9218" width="31" customWidth="1"/>
    <col min="9219" max="9219" width="10.5703125" customWidth="1"/>
    <col min="9220" max="9220" width="10" customWidth="1"/>
    <col min="9221" max="9221" width="12.7109375" customWidth="1"/>
    <col min="9472" max="9472" width="5" customWidth="1"/>
    <col min="9473" max="9473" width="11.28515625" customWidth="1"/>
    <col min="9474" max="9474" width="31" customWidth="1"/>
    <col min="9475" max="9475" width="10.5703125" customWidth="1"/>
    <col min="9476" max="9476" width="10" customWidth="1"/>
    <col min="9477" max="9477" width="12.7109375" customWidth="1"/>
    <col min="9728" max="9728" width="5" customWidth="1"/>
    <col min="9729" max="9729" width="11.28515625" customWidth="1"/>
    <col min="9730" max="9730" width="31" customWidth="1"/>
    <col min="9731" max="9731" width="10.5703125" customWidth="1"/>
    <col min="9732" max="9732" width="10" customWidth="1"/>
    <col min="9733" max="9733" width="12.7109375" customWidth="1"/>
    <col min="9984" max="9984" width="5" customWidth="1"/>
    <col min="9985" max="9985" width="11.28515625" customWidth="1"/>
    <col min="9986" max="9986" width="31" customWidth="1"/>
    <col min="9987" max="9987" width="10.5703125" customWidth="1"/>
    <col min="9988" max="9988" width="10" customWidth="1"/>
    <col min="9989" max="9989" width="12.7109375" customWidth="1"/>
    <col min="10240" max="10240" width="5" customWidth="1"/>
    <col min="10241" max="10241" width="11.28515625" customWidth="1"/>
    <col min="10242" max="10242" width="31" customWidth="1"/>
    <col min="10243" max="10243" width="10.5703125" customWidth="1"/>
    <col min="10244" max="10244" width="10" customWidth="1"/>
    <col min="10245" max="10245" width="12.7109375" customWidth="1"/>
    <col min="10496" max="10496" width="5" customWidth="1"/>
    <col min="10497" max="10497" width="11.28515625" customWidth="1"/>
    <col min="10498" max="10498" width="31" customWidth="1"/>
    <col min="10499" max="10499" width="10.5703125" customWidth="1"/>
    <col min="10500" max="10500" width="10" customWidth="1"/>
    <col min="10501" max="10501" width="12.7109375" customWidth="1"/>
    <col min="10752" max="10752" width="5" customWidth="1"/>
    <col min="10753" max="10753" width="11.28515625" customWidth="1"/>
    <col min="10754" max="10754" width="31" customWidth="1"/>
    <col min="10755" max="10755" width="10.5703125" customWidth="1"/>
    <col min="10756" max="10756" width="10" customWidth="1"/>
    <col min="10757" max="10757" width="12.7109375" customWidth="1"/>
    <col min="11008" max="11008" width="5" customWidth="1"/>
    <col min="11009" max="11009" width="11.28515625" customWidth="1"/>
    <col min="11010" max="11010" width="31" customWidth="1"/>
    <col min="11011" max="11011" width="10.5703125" customWidth="1"/>
    <col min="11012" max="11012" width="10" customWidth="1"/>
    <col min="11013" max="11013" width="12.7109375" customWidth="1"/>
    <col min="11264" max="11264" width="5" customWidth="1"/>
    <col min="11265" max="11265" width="11.28515625" customWidth="1"/>
    <col min="11266" max="11266" width="31" customWidth="1"/>
    <col min="11267" max="11267" width="10.5703125" customWidth="1"/>
    <col min="11268" max="11268" width="10" customWidth="1"/>
    <col min="11269" max="11269" width="12.7109375" customWidth="1"/>
    <col min="11520" max="11520" width="5" customWidth="1"/>
    <col min="11521" max="11521" width="11.28515625" customWidth="1"/>
    <col min="11522" max="11522" width="31" customWidth="1"/>
    <col min="11523" max="11523" width="10.5703125" customWidth="1"/>
    <col min="11524" max="11524" width="10" customWidth="1"/>
    <col min="11525" max="11525" width="12.7109375" customWidth="1"/>
    <col min="11776" max="11776" width="5" customWidth="1"/>
    <col min="11777" max="11777" width="11.28515625" customWidth="1"/>
    <col min="11778" max="11778" width="31" customWidth="1"/>
    <col min="11779" max="11779" width="10.5703125" customWidth="1"/>
    <col min="11780" max="11780" width="10" customWidth="1"/>
    <col min="11781" max="11781" width="12.7109375" customWidth="1"/>
    <col min="12032" max="12032" width="5" customWidth="1"/>
    <col min="12033" max="12033" width="11.28515625" customWidth="1"/>
    <col min="12034" max="12034" width="31" customWidth="1"/>
    <col min="12035" max="12035" width="10.5703125" customWidth="1"/>
    <col min="12036" max="12036" width="10" customWidth="1"/>
    <col min="12037" max="12037" width="12.7109375" customWidth="1"/>
    <col min="12288" max="12288" width="5" customWidth="1"/>
    <col min="12289" max="12289" width="11.28515625" customWidth="1"/>
    <col min="12290" max="12290" width="31" customWidth="1"/>
    <col min="12291" max="12291" width="10.5703125" customWidth="1"/>
    <col min="12292" max="12292" width="10" customWidth="1"/>
    <col min="12293" max="12293" width="12.7109375" customWidth="1"/>
    <col min="12544" max="12544" width="5" customWidth="1"/>
    <col min="12545" max="12545" width="11.28515625" customWidth="1"/>
    <col min="12546" max="12546" width="31" customWidth="1"/>
    <col min="12547" max="12547" width="10.5703125" customWidth="1"/>
    <col min="12548" max="12548" width="10" customWidth="1"/>
    <col min="12549" max="12549" width="12.7109375" customWidth="1"/>
    <col min="12800" max="12800" width="5" customWidth="1"/>
    <col min="12801" max="12801" width="11.28515625" customWidth="1"/>
    <col min="12802" max="12802" width="31" customWidth="1"/>
    <col min="12803" max="12803" width="10.5703125" customWidth="1"/>
    <col min="12804" max="12804" width="10" customWidth="1"/>
    <col min="12805" max="12805" width="12.7109375" customWidth="1"/>
    <col min="13056" max="13056" width="5" customWidth="1"/>
    <col min="13057" max="13057" width="11.28515625" customWidth="1"/>
    <col min="13058" max="13058" width="31" customWidth="1"/>
    <col min="13059" max="13059" width="10.5703125" customWidth="1"/>
    <col min="13060" max="13060" width="10" customWidth="1"/>
    <col min="13061" max="13061" width="12.7109375" customWidth="1"/>
    <col min="13312" max="13312" width="5" customWidth="1"/>
    <col min="13313" max="13313" width="11.28515625" customWidth="1"/>
    <col min="13314" max="13314" width="31" customWidth="1"/>
    <col min="13315" max="13315" width="10.5703125" customWidth="1"/>
    <col min="13316" max="13316" width="10" customWidth="1"/>
    <col min="13317" max="13317" width="12.7109375" customWidth="1"/>
    <col min="13568" max="13568" width="5" customWidth="1"/>
    <col min="13569" max="13569" width="11.28515625" customWidth="1"/>
    <col min="13570" max="13570" width="31" customWidth="1"/>
    <col min="13571" max="13571" width="10.5703125" customWidth="1"/>
    <col min="13572" max="13572" width="10" customWidth="1"/>
    <col min="13573" max="13573" width="12.7109375" customWidth="1"/>
    <col min="13824" max="13824" width="5" customWidth="1"/>
    <col min="13825" max="13825" width="11.28515625" customWidth="1"/>
    <col min="13826" max="13826" width="31" customWidth="1"/>
    <col min="13827" max="13827" width="10.5703125" customWidth="1"/>
    <col min="13828" max="13828" width="10" customWidth="1"/>
    <col min="13829" max="13829" width="12.7109375" customWidth="1"/>
    <col min="14080" max="14080" width="5" customWidth="1"/>
    <col min="14081" max="14081" width="11.28515625" customWidth="1"/>
    <col min="14082" max="14082" width="31" customWidth="1"/>
    <col min="14083" max="14083" width="10.5703125" customWidth="1"/>
    <col min="14084" max="14084" width="10" customWidth="1"/>
    <col min="14085" max="14085" width="12.7109375" customWidth="1"/>
    <col min="14336" max="14336" width="5" customWidth="1"/>
    <col min="14337" max="14337" width="11.28515625" customWidth="1"/>
    <col min="14338" max="14338" width="31" customWidth="1"/>
    <col min="14339" max="14339" width="10.5703125" customWidth="1"/>
    <col min="14340" max="14340" width="10" customWidth="1"/>
    <col min="14341" max="14341" width="12.7109375" customWidth="1"/>
    <col min="14592" max="14592" width="5" customWidth="1"/>
    <col min="14593" max="14593" width="11.28515625" customWidth="1"/>
    <col min="14594" max="14594" width="31" customWidth="1"/>
    <col min="14595" max="14595" width="10.5703125" customWidth="1"/>
    <col min="14596" max="14596" width="10" customWidth="1"/>
    <col min="14597" max="14597" width="12.7109375" customWidth="1"/>
    <col min="14848" max="14848" width="5" customWidth="1"/>
    <col min="14849" max="14849" width="11.28515625" customWidth="1"/>
    <col min="14850" max="14850" width="31" customWidth="1"/>
    <col min="14851" max="14851" width="10.5703125" customWidth="1"/>
    <col min="14852" max="14852" width="10" customWidth="1"/>
    <col min="14853" max="14853" width="12.7109375" customWidth="1"/>
    <col min="15104" max="15104" width="5" customWidth="1"/>
    <col min="15105" max="15105" width="11.28515625" customWidth="1"/>
    <col min="15106" max="15106" width="31" customWidth="1"/>
    <col min="15107" max="15107" width="10.5703125" customWidth="1"/>
    <col min="15108" max="15108" width="10" customWidth="1"/>
    <col min="15109" max="15109" width="12.7109375" customWidth="1"/>
    <col min="15360" max="15360" width="5" customWidth="1"/>
    <col min="15361" max="15361" width="11.28515625" customWidth="1"/>
    <col min="15362" max="15362" width="31" customWidth="1"/>
    <col min="15363" max="15363" width="10.5703125" customWidth="1"/>
    <col min="15364" max="15364" width="10" customWidth="1"/>
    <col min="15365" max="15365" width="12.7109375" customWidth="1"/>
    <col min="15616" max="15616" width="5" customWidth="1"/>
    <col min="15617" max="15617" width="11.28515625" customWidth="1"/>
    <col min="15618" max="15618" width="31" customWidth="1"/>
    <col min="15619" max="15619" width="10.5703125" customWidth="1"/>
    <col min="15620" max="15620" width="10" customWidth="1"/>
    <col min="15621" max="15621" width="12.7109375" customWidth="1"/>
    <col min="15872" max="15872" width="5" customWidth="1"/>
    <col min="15873" max="15873" width="11.28515625" customWidth="1"/>
    <col min="15874" max="15874" width="31" customWidth="1"/>
    <col min="15875" max="15875" width="10.5703125" customWidth="1"/>
    <col min="15876" max="15876" width="10" customWidth="1"/>
    <col min="15877" max="15877" width="12.7109375" customWidth="1"/>
    <col min="16128" max="16128" width="5" customWidth="1"/>
    <col min="16129" max="16129" width="11.28515625" customWidth="1"/>
    <col min="16130" max="16130" width="31" customWidth="1"/>
    <col min="16131" max="16131" width="10.5703125" customWidth="1"/>
    <col min="16132" max="16132" width="10" customWidth="1"/>
    <col min="16133" max="16133" width="12.7109375" customWidth="1"/>
  </cols>
  <sheetData>
    <row r="1" spans="1:7" x14ac:dyDescent="0.25">
      <c r="A1" s="1" t="s">
        <v>0</v>
      </c>
      <c r="E1" s="132" t="s">
        <v>106</v>
      </c>
      <c r="F1" s="132"/>
      <c r="G1" s="132"/>
    </row>
    <row r="2" spans="1:7" x14ac:dyDescent="0.25">
      <c r="A2" s="1"/>
      <c r="E2" s="132"/>
      <c r="F2" s="132"/>
      <c r="G2" s="132"/>
    </row>
    <row r="3" spans="1:7" x14ac:dyDescent="0.25">
      <c r="A3" s="1"/>
    </row>
    <row r="4" spans="1:7" x14ac:dyDescent="0.25">
      <c r="A4" s="121" t="s">
        <v>1</v>
      </c>
      <c r="B4" s="121"/>
      <c r="C4" s="121"/>
      <c r="D4" s="121"/>
      <c r="E4" s="121"/>
      <c r="F4" s="121"/>
      <c r="G4" s="121"/>
    </row>
    <row r="5" spans="1:7" x14ac:dyDescent="0.25">
      <c r="A5" s="122" t="s">
        <v>2</v>
      </c>
      <c r="B5" s="122"/>
      <c r="C5" s="122"/>
      <c r="D5" s="122"/>
      <c r="E5" s="122"/>
      <c r="F5" s="122"/>
      <c r="G5" s="122"/>
    </row>
    <row r="6" spans="1:7" x14ac:dyDescent="0.25">
      <c r="A6" s="123" t="s">
        <v>109</v>
      </c>
      <c r="B6" s="123"/>
      <c r="C6" s="123"/>
      <c r="D6" s="123"/>
      <c r="E6" s="123"/>
      <c r="F6" s="123"/>
      <c r="G6" s="123"/>
    </row>
    <row r="7" spans="1:7" x14ac:dyDescent="0.25">
      <c r="A7" s="1"/>
    </row>
    <row r="8" spans="1:7" ht="15.75" thickBot="1" x14ac:dyDescent="0.3">
      <c r="A8" s="1"/>
      <c r="G8" s="73" t="s">
        <v>3</v>
      </c>
    </row>
    <row r="9" spans="1:7" ht="15" customHeight="1" x14ac:dyDescent="0.25">
      <c r="A9" s="124" t="s">
        <v>4</v>
      </c>
      <c r="B9" s="124" t="s">
        <v>5</v>
      </c>
      <c r="C9" s="128" t="s">
        <v>6</v>
      </c>
      <c r="D9" s="124" t="s">
        <v>108</v>
      </c>
      <c r="E9" s="124" t="s">
        <v>110</v>
      </c>
      <c r="F9" s="124" t="s">
        <v>111</v>
      </c>
      <c r="G9" s="128" t="s">
        <v>7</v>
      </c>
    </row>
    <row r="10" spans="1:7" ht="15" customHeight="1" x14ac:dyDescent="0.25">
      <c r="A10" s="125"/>
      <c r="B10" s="125"/>
      <c r="C10" s="129"/>
      <c r="D10" s="125"/>
      <c r="E10" s="125"/>
      <c r="F10" s="125"/>
      <c r="G10" s="129"/>
    </row>
    <row r="11" spans="1:7" x14ac:dyDescent="0.25">
      <c r="A11" s="125"/>
      <c r="B11" s="125"/>
      <c r="C11" s="129"/>
      <c r="D11" s="125"/>
      <c r="E11" s="125"/>
      <c r="F11" s="125"/>
      <c r="G11" s="129"/>
    </row>
    <row r="12" spans="1:7" ht="15.75" thickBot="1" x14ac:dyDescent="0.3">
      <c r="A12" s="126"/>
      <c r="B12" s="126"/>
      <c r="C12" s="130"/>
      <c r="D12" s="126"/>
      <c r="E12" s="126"/>
      <c r="F12" s="126"/>
      <c r="G12" s="130"/>
    </row>
    <row r="13" spans="1:7" x14ac:dyDescent="0.25">
      <c r="A13" s="80">
        <v>1</v>
      </c>
      <c r="B13" s="32" t="s">
        <v>8</v>
      </c>
      <c r="C13" s="33" t="s">
        <v>9</v>
      </c>
      <c r="D13" s="4">
        <f>D14</f>
        <v>111</v>
      </c>
      <c r="E13" s="4">
        <f>E14</f>
        <v>25</v>
      </c>
      <c r="F13" s="4">
        <f>F14</f>
        <v>18.396999999999998</v>
      </c>
      <c r="G13" s="34">
        <f t="shared" ref="G13:G80" si="0">F13/E13*100</f>
        <v>73.587999999999994</v>
      </c>
    </row>
    <row r="14" spans="1:7" x14ac:dyDescent="0.25">
      <c r="A14" s="81">
        <v>2</v>
      </c>
      <c r="B14" s="35" t="s">
        <v>10</v>
      </c>
      <c r="C14" s="36" t="s">
        <v>11</v>
      </c>
      <c r="D14" s="5">
        <v>111</v>
      </c>
      <c r="E14" s="5">
        <v>25</v>
      </c>
      <c r="F14" s="5">
        <v>18.396999999999998</v>
      </c>
      <c r="G14" s="37">
        <f t="shared" si="0"/>
        <v>73.587999999999994</v>
      </c>
    </row>
    <row r="15" spans="1:7" s="7" customFormat="1" ht="25.5" x14ac:dyDescent="0.25">
      <c r="A15" s="82">
        <f>A14+1</f>
        <v>3</v>
      </c>
      <c r="B15" s="38" t="s">
        <v>12</v>
      </c>
      <c r="C15" s="39" t="s">
        <v>13</v>
      </c>
      <c r="D15" s="6">
        <f>D16+D17+D18</f>
        <v>3321</v>
      </c>
      <c r="E15" s="6">
        <f>E16+E17+E18</f>
        <v>874.5</v>
      </c>
      <c r="F15" s="6">
        <f>F16+F17+F18</f>
        <v>1147.1119999999999</v>
      </c>
      <c r="G15" s="40">
        <f t="shared" si="0"/>
        <v>131.17347055460263</v>
      </c>
    </row>
    <row r="16" spans="1:7" x14ac:dyDescent="0.25">
      <c r="A16" s="82">
        <f t="shared" ref="A16:A60" si="1">A15+1</f>
        <v>4</v>
      </c>
      <c r="B16" s="41" t="s">
        <v>14</v>
      </c>
      <c r="C16" s="36" t="s">
        <v>15</v>
      </c>
      <c r="D16" s="5">
        <v>1425</v>
      </c>
      <c r="E16" s="5">
        <v>159.75</v>
      </c>
      <c r="F16" s="5">
        <v>508.786</v>
      </c>
      <c r="G16" s="24">
        <f t="shared" si="0"/>
        <v>318.48888888888894</v>
      </c>
    </row>
    <row r="17" spans="1:7" x14ac:dyDescent="0.25">
      <c r="A17" s="82">
        <f t="shared" si="1"/>
        <v>5</v>
      </c>
      <c r="B17" s="41" t="s">
        <v>16</v>
      </c>
      <c r="C17" s="36" t="s">
        <v>17</v>
      </c>
      <c r="D17" s="5">
        <v>1431</v>
      </c>
      <c r="E17" s="5">
        <v>598.5</v>
      </c>
      <c r="F17" s="5">
        <v>526.03399999999999</v>
      </c>
      <c r="G17" s="24">
        <f t="shared" si="0"/>
        <v>87.892063492063485</v>
      </c>
    </row>
    <row r="18" spans="1:7" s="7" customFormat="1" ht="25.5" x14ac:dyDescent="0.25">
      <c r="A18" s="82">
        <f t="shared" si="1"/>
        <v>6</v>
      </c>
      <c r="B18" s="42" t="s">
        <v>18</v>
      </c>
      <c r="C18" s="43" t="s">
        <v>19</v>
      </c>
      <c r="D18" s="8">
        <v>465</v>
      </c>
      <c r="E18" s="8">
        <v>116.25</v>
      </c>
      <c r="F18" s="8">
        <v>112.292</v>
      </c>
      <c r="G18" s="40">
        <f t="shared" si="0"/>
        <v>96.5952688172043</v>
      </c>
    </row>
    <row r="19" spans="1:7" s="10" customFormat="1" ht="25.5" hidden="1" customHeight="1" x14ac:dyDescent="0.25">
      <c r="A19" s="82">
        <f t="shared" si="1"/>
        <v>7</v>
      </c>
      <c r="B19" s="39" t="s">
        <v>20</v>
      </c>
      <c r="C19" s="39" t="s">
        <v>21</v>
      </c>
      <c r="D19" s="9">
        <f>D20</f>
        <v>0</v>
      </c>
      <c r="E19" s="9">
        <f>E20</f>
        <v>0</v>
      </c>
      <c r="F19" s="9">
        <f>F20</f>
        <v>0</v>
      </c>
      <c r="G19" s="44">
        <v>0</v>
      </c>
    </row>
    <row r="20" spans="1:7" s="10" customFormat="1" ht="25.5" hidden="1" customHeight="1" x14ac:dyDescent="0.25">
      <c r="A20" s="82">
        <f t="shared" si="1"/>
        <v>8</v>
      </c>
      <c r="B20" s="45" t="s">
        <v>22</v>
      </c>
      <c r="C20" s="46" t="s">
        <v>21</v>
      </c>
      <c r="D20" s="11">
        <v>0</v>
      </c>
      <c r="E20" s="11">
        <v>0</v>
      </c>
      <c r="F20" s="11">
        <v>0</v>
      </c>
      <c r="G20" s="44">
        <v>0</v>
      </c>
    </row>
    <row r="21" spans="1:7" x14ac:dyDescent="0.25">
      <c r="A21" s="82">
        <f t="shared" si="1"/>
        <v>9</v>
      </c>
      <c r="B21" s="47">
        <v>702</v>
      </c>
      <c r="C21" s="48" t="s">
        <v>23</v>
      </c>
      <c r="D21" s="12">
        <f>D22+D25+D29+D30</f>
        <v>658.9</v>
      </c>
      <c r="E21" s="12">
        <f>E22+E25+E29+E30</f>
        <v>99.5</v>
      </c>
      <c r="F21" s="12">
        <f>F22+F25+F29+F30</f>
        <v>88.046999999999997</v>
      </c>
      <c r="G21" s="24">
        <f t="shared" si="0"/>
        <v>88.489447236180908</v>
      </c>
    </row>
    <row r="22" spans="1:7" s="14" customFormat="1" ht="12.75" x14ac:dyDescent="0.2">
      <c r="A22" s="82">
        <f t="shared" si="1"/>
        <v>10</v>
      </c>
      <c r="B22" s="49">
        <v>70201</v>
      </c>
      <c r="C22" s="50" t="s">
        <v>24</v>
      </c>
      <c r="D22" s="13">
        <f>D23+D24</f>
        <v>394</v>
      </c>
      <c r="E22" s="13">
        <f>E23+E24</f>
        <v>60</v>
      </c>
      <c r="F22" s="13">
        <f>F23+F24</f>
        <v>47.967999999999996</v>
      </c>
      <c r="G22" s="51">
        <f t="shared" si="0"/>
        <v>79.946666666666673</v>
      </c>
    </row>
    <row r="23" spans="1:7" x14ac:dyDescent="0.25">
      <c r="A23" s="82">
        <f t="shared" si="1"/>
        <v>11</v>
      </c>
      <c r="B23" s="52">
        <v>7020101</v>
      </c>
      <c r="C23" s="53" t="s">
        <v>25</v>
      </c>
      <c r="D23" s="5">
        <v>282</v>
      </c>
      <c r="E23" s="5">
        <v>40</v>
      </c>
      <c r="F23" s="5">
        <v>36.375999999999998</v>
      </c>
      <c r="G23" s="24">
        <f t="shared" si="0"/>
        <v>90.94</v>
      </c>
    </row>
    <row r="24" spans="1:7" x14ac:dyDescent="0.25">
      <c r="A24" s="82">
        <f t="shared" si="1"/>
        <v>12</v>
      </c>
      <c r="B24" s="52">
        <v>7020102</v>
      </c>
      <c r="C24" s="53" t="s">
        <v>26</v>
      </c>
      <c r="D24" s="5">
        <v>112</v>
      </c>
      <c r="E24" s="5">
        <v>20</v>
      </c>
      <c r="F24" s="5">
        <v>11.592000000000001</v>
      </c>
      <c r="G24" s="24">
        <f t="shared" si="0"/>
        <v>57.96</v>
      </c>
    </row>
    <row r="25" spans="1:7" s="14" customFormat="1" ht="12.75" x14ac:dyDescent="0.2">
      <c r="A25" s="82">
        <f t="shared" si="1"/>
        <v>13</v>
      </c>
      <c r="B25" s="49">
        <v>70202</v>
      </c>
      <c r="C25" s="50" t="s">
        <v>27</v>
      </c>
      <c r="D25" s="13">
        <f>D26+D27+D28</f>
        <v>187.9</v>
      </c>
      <c r="E25" s="13">
        <f>E26+E27+E28</f>
        <v>27.5</v>
      </c>
      <c r="F25" s="13">
        <f>F26+F27+F28</f>
        <v>25.369</v>
      </c>
      <c r="G25" s="51">
        <f t="shared" si="0"/>
        <v>92.25090909090909</v>
      </c>
    </row>
    <row r="26" spans="1:7" x14ac:dyDescent="0.25">
      <c r="A26" s="82">
        <f t="shared" si="1"/>
        <v>14</v>
      </c>
      <c r="B26" s="52">
        <v>7020201</v>
      </c>
      <c r="C26" s="53" t="s">
        <v>28</v>
      </c>
      <c r="D26" s="5">
        <v>101</v>
      </c>
      <c r="E26" s="5">
        <v>12</v>
      </c>
      <c r="F26" s="5">
        <v>14.047000000000001</v>
      </c>
      <c r="G26" s="24">
        <f t="shared" si="0"/>
        <v>117.05833333333334</v>
      </c>
    </row>
    <row r="27" spans="1:7" x14ac:dyDescent="0.25">
      <c r="A27" s="82">
        <f t="shared" si="1"/>
        <v>15</v>
      </c>
      <c r="B27" s="52">
        <v>7020202</v>
      </c>
      <c r="C27" s="53" t="s">
        <v>29</v>
      </c>
      <c r="D27" s="5">
        <v>4.9000000000000004</v>
      </c>
      <c r="E27" s="5">
        <v>0.5</v>
      </c>
      <c r="F27" s="5">
        <v>0.34200000000000003</v>
      </c>
      <c r="G27" s="24">
        <f t="shared" si="0"/>
        <v>68.400000000000006</v>
      </c>
    </row>
    <row r="28" spans="1:7" x14ac:dyDescent="0.25">
      <c r="A28" s="82">
        <f t="shared" si="1"/>
        <v>16</v>
      </c>
      <c r="B28" s="52">
        <v>7020203</v>
      </c>
      <c r="C28" s="53" t="s">
        <v>30</v>
      </c>
      <c r="D28" s="5">
        <v>82</v>
      </c>
      <c r="E28" s="5">
        <v>15</v>
      </c>
      <c r="F28" s="5">
        <v>10.98</v>
      </c>
      <c r="G28" s="24">
        <f t="shared" si="0"/>
        <v>73.2</v>
      </c>
    </row>
    <row r="29" spans="1:7" x14ac:dyDescent="0.25">
      <c r="A29" s="82">
        <f t="shared" si="1"/>
        <v>17</v>
      </c>
      <c r="B29" s="52">
        <v>7020300</v>
      </c>
      <c r="C29" s="53" t="s">
        <v>31</v>
      </c>
      <c r="D29" s="15">
        <v>77</v>
      </c>
      <c r="E29" s="15">
        <v>12</v>
      </c>
      <c r="F29" s="15">
        <v>14.71</v>
      </c>
      <c r="G29" s="24">
        <f t="shared" si="0"/>
        <v>122.58333333333333</v>
      </c>
    </row>
    <row r="30" spans="1:7" x14ac:dyDescent="0.25">
      <c r="A30" s="82">
        <f t="shared" si="1"/>
        <v>18</v>
      </c>
      <c r="B30" s="54">
        <v>7025000</v>
      </c>
      <c r="C30" s="55" t="s">
        <v>32</v>
      </c>
      <c r="D30" s="16"/>
      <c r="E30" s="15"/>
      <c r="F30" s="15"/>
      <c r="G30" s="24">
        <v>0</v>
      </c>
    </row>
    <row r="31" spans="1:7" x14ac:dyDescent="0.25">
      <c r="A31" s="82">
        <f t="shared" si="1"/>
        <v>19</v>
      </c>
      <c r="B31" s="47">
        <v>1102</v>
      </c>
      <c r="C31" s="48" t="s">
        <v>33</v>
      </c>
      <c r="D31" s="17">
        <f>D32+D33+D34</f>
        <v>2999</v>
      </c>
      <c r="E31" s="17">
        <f>E32+E33+E34</f>
        <v>725</v>
      </c>
      <c r="F31" s="17">
        <f>F32+F33+F34</f>
        <v>982.08500000000004</v>
      </c>
      <c r="G31" s="24">
        <f t="shared" si="0"/>
        <v>135.46</v>
      </c>
    </row>
    <row r="32" spans="1:7" x14ac:dyDescent="0.25">
      <c r="A32" s="82">
        <f t="shared" si="1"/>
        <v>20</v>
      </c>
      <c r="B32" s="52">
        <v>110202</v>
      </c>
      <c r="C32" s="53" t="s">
        <v>34</v>
      </c>
      <c r="D32" s="15">
        <v>2274</v>
      </c>
      <c r="E32" s="15">
        <v>491</v>
      </c>
      <c r="F32" s="15">
        <v>748.08500000000004</v>
      </c>
      <c r="G32" s="24">
        <f t="shared" si="0"/>
        <v>152.35947046843179</v>
      </c>
    </row>
    <row r="33" spans="1:7" x14ac:dyDescent="0.25">
      <c r="A33" s="82">
        <f t="shared" si="1"/>
        <v>21</v>
      </c>
      <c r="B33" s="52">
        <v>110205</v>
      </c>
      <c r="C33" s="53" t="s">
        <v>35</v>
      </c>
      <c r="D33" s="15">
        <v>120</v>
      </c>
      <c r="E33" s="15">
        <v>22</v>
      </c>
      <c r="F33" s="15">
        <v>22</v>
      </c>
      <c r="G33" s="24">
        <f t="shared" si="0"/>
        <v>100</v>
      </c>
    </row>
    <row r="34" spans="1:7" s="7" customFormat="1" x14ac:dyDescent="0.25">
      <c r="A34" s="82">
        <f t="shared" si="1"/>
        <v>22</v>
      </c>
      <c r="B34" s="56">
        <v>110206</v>
      </c>
      <c r="C34" s="57" t="s">
        <v>36</v>
      </c>
      <c r="D34" s="16">
        <v>605</v>
      </c>
      <c r="E34" s="16">
        <v>212</v>
      </c>
      <c r="F34" s="16">
        <v>212</v>
      </c>
      <c r="G34" s="40">
        <f t="shared" si="0"/>
        <v>100</v>
      </c>
    </row>
    <row r="35" spans="1:7" ht="25.5" x14ac:dyDescent="0.25">
      <c r="A35" s="100"/>
      <c r="B35" s="59">
        <v>1202</v>
      </c>
      <c r="C35" s="83" t="s">
        <v>97</v>
      </c>
      <c r="D35" s="84">
        <f>D36</f>
        <v>0</v>
      </c>
      <c r="E35" s="84">
        <f>E36</f>
        <v>0</v>
      </c>
      <c r="F35" s="84">
        <f>F36</f>
        <v>0</v>
      </c>
      <c r="G35" s="40">
        <v>0</v>
      </c>
    </row>
    <row r="36" spans="1:7" s="14" customFormat="1" ht="25.5" x14ac:dyDescent="0.2">
      <c r="A36" s="82"/>
      <c r="B36" s="56">
        <v>120218</v>
      </c>
      <c r="C36" s="30" t="s">
        <v>90</v>
      </c>
      <c r="D36" s="16">
        <v>0</v>
      </c>
      <c r="E36" s="16">
        <v>0</v>
      </c>
      <c r="F36" s="16">
        <v>0</v>
      </c>
      <c r="G36" s="40">
        <v>0</v>
      </c>
    </row>
    <row r="37" spans="1:7" x14ac:dyDescent="0.25">
      <c r="A37" s="82">
        <f>A34+1</f>
        <v>23</v>
      </c>
      <c r="B37" s="47">
        <v>1602</v>
      </c>
      <c r="C37" s="48" t="s">
        <v>37</v>
      </c>
      <c r="D37" s="17">
        <f>D38</f>
        <v>1013</v>
      </c>
      <c r="E37" s="17">
        <f>E38</f>
        <v>130</v>
      </c>
      <c r="F37" s="17">
        <f>F38</f>
        <v>122.98</v>
      </c>
      <c r="G37" s="24">
        <f t="shared" si="0"/>
        <v>94.600000000000009</v>
      </c>
    </row>
    <row r="38" spans="1:7" x14ac:dyDescent="0.25">
      <c r="A38" s="82">
        <f t="shared" si="1"/>
        <v>24</v>
      </c>
      <c r="B38" s="49">
        <v>160202</v>
      </c>
      <c r="C38" s="50" t="s">
        <v>38</v>
      </c>
      <c r="D38" s="13">
        <f>D39+D40</f>
        <v>1013</v>
      </c>
      <c r="E38" s="13">
        <f>E39+E40</f>
        <v>130</v>
      </c>
      <c r="F38" s="13">
        <f>F39+F40</f>
        <v>122.98</v>
      </c>
      <c r="G38" s="51">
        <f t="shared" si="0"/>
        <v>94.600000000000009</v>
      </c>
    </row>
    <row r="39" spans="1:7" s="19" customFormat="1" ht="12.75" x14ac:dyDescent="0.2">
      <c r="A39" s="82">
        <f t="shared" si="1"/>
        <v>25</v>
      </c>
      <c r="B39" s="52">
        <v>16020201</v>
      </c>
      <c r="C39" s="53" t="s">
        <v>39</v>
      </c>
      <c r="D39" s="15">
        <v>585</v>
      </c>
      <c r="E39" s="15">
        <v>80</v>
      </c>
      <c r="F39" s="15">
        <v>78.569000000000003</v>
      </c>
      <c r="G39" s="24">
        <f t="shared" si="0"/>
        <v>98.211250000000007</v>
      </c>
    </row>
    <row r="40" spans="1:7" x14ac:dyDescent="0.25">
      <c r="A40" s="82">
        <f t="shared" si="1"/>
        <v>26</v>
      </c>
      <c r="B40" s="54">
        <v>16020202</v>
      </c>
      <c r="C40" s="55" t="s">
        <v>40</v>
      </c>
      <c r="D40" s="15">
        <v>428</v>
      </c>
      <c r="E40" s="15">
        <v>50</v>
      </c>
      <c r="F40" s="15">
        <v>44.411000000000001</v>
      </c>
      <c r="G40" s="24">
        <f t="shared" si="0"/>
        <v>88.822000000000003</v>
      </c>
    </row>
    <row r="41" spans="1:7" x14ac:dyDescent="0.25">
      <c r="A41" s="82">
        <f t="shared" si="1"/>
        <v>27</v>
      </c>
      <c r="B41" s="59">
        <v>1802</v>
      </c>
      <c r="C41" s="59" t="s">
        <v>41</v>
      </c>
      <c r="D41" s="18">
        <f>SUM(D42)</f>
        <v>110</v>
      </c>
      <c r="E41" s="18">
        <f>SUM(E42)</f>
        <v>25</v>
      </c>
      <c r="F41" s="18">
        <f>SUM(F42)</f>
        <v>76.963999999999999</v>
      </c>
      <c r="G41" s="24">
        <f t="shared" si="0"/>
        <v>307.85599999999999</v>
      </c>
    </row>
    <row r="42" spans="1:7" x14ac:dyDescent="0.25">
      <c r="A42" s="82">
        <f t="shared" si="1"/>
        <v>28</v>
      </c>
      <c r="B42" s="56">
        <v>180250</v>
      </c>
      <c r="C42" s="55" t="s">
        <v>42</v>
      </c>
      <c r="D42" s="15">
        <v>110</v>
      </c>
      <c r="E42" s="15">
        <v>25</v>
      </c>
      <c r="F42" s="15">
        <v>76.963999999999999</v>
      </c>
      <c r="G42" s="24">
        <f t="shared" si="0"/>
        <v>307.85599999999999</v>
      </c>
    </row>
    <row r="43" spans="1:7" x14ac:dyDescent="0.25">
      <c r="A43" s="82">
        <f t="shared" si="1"/>
        <v>29</v>
      </c>
      <c r="B43" s="47">
        <v>3002</v>
      </c>
      <c r="C43" s="48" t="s">
        <v>43</v>
      </c>
      <c r="D43" s="17">
        <f>D44</f>
        <v>360</v>
      </c>
      <c r="E43" s="17">
        <f>E44</f>
        <v>30</v>
      </c>
      <c r="F43" s="17">
        <f>F44</f>
        <v>46.774999999999999</v>
      </c>
      <c r="G43" s="24">
        <f t="shared" si="0"/>
        <v>155.91666666666666</v>
      </c>
    </row>
    <row r="44" spans="1:7" s="7" customFormat="1" x14ac:dyDescent="0.2">
      <c r="A44" s="82">
        <f t="shared" si="1"/>
        <v>30</v>
      </c>
      <c r="B44" s="52">
        <v>300205</v>
      </c>
      <c r="C44" s="53" t="s">
        <v>44</v>
      </c>
      <c r="D44" s="15">
        <v>360</v>
      </c>
      <c r="E44" s="15">
        <v>30</v>
      </c>
      <c r="F44" s="15">
        <v>46.774999999999999</v>
      </c>
      <c r="G44" s="24">
        <f t="shared" si="0"/>
        <v>155.91666666666666</v>
      </c>
    </row>
    <row r="45" spans="1:7" s="20" customFormat="1" ht="12.75" x14ac:dyDescent="0.2">
      <c r="A45" s="82">
        <f t="shared" si="1"/>
        <v>31</v>
      </c>
      <c r="B45" s="47">
        <v>3302</v>
      </c>
      <c r="C45" s="48" t="s">
        <v>45</v>
      </c>
      <c r="D45" s="17">
        <f>D46</f>
        <v>0</v>
      </c>
      <c r="E45" s="17">
        <f>E46</f>
        <v>0</v>
      </c>
      <c r="F45" s="17">
        <f>F46</f>
        <v>0</v>
      </c>
      <c r="G45" s="24">
        <v>0</v>
      </c>
    </row>
    <row r="46" spans="1:7" s="7" customFormat="1" ht="25.5" x14ac:dyDescent="0.25">
      <c r="A46" s="82">
        <f t="shared" si="1"/>
        <v>32</v>
      </c>
      <c r="B46" s="56">
        <v>330228</v>
      </c>
      <c r="C46" s="57" t="s">
        <v>46</v>
      </c>
      <c r="D46" s="16"/>
      <c r="E46" s="16">
        <v>0</v>
      </c>
      <c r="F46" s="16">
        <v>0</v>
      </c>
      <c r="G46" s="40">
        <v>0</v>
      </c>
    </row>
    <row r="47" spans="1:7" s="7" customFormat="1" x14ac:dyDescent="0.2">
      <c r="A47" s="82">
        <f t="shared" si="1"/>
        <v>33</v>
      </c>
      <c r="B47" s="59">
        <v>3402</v>
      </c>
      <c r="C47" s="59" t="s">
        <v>47</v>
      </c>
      <c r="D47" s="18">
        <f>D48</f>
        <v>0</v>
      </c>
      <c r="E47" s="18">
        <f>E48</f>
        <v>0</v>
      </c>
      <c r="F47" s="18">
        <f>F48</f>
        <v>0</v>
      </c>
      <c r="G47" s="24">
        <v>0</v>
      </c>
    </row>
    <row r="48" spans="1:7" s="7" customFormat="1" x14ac:dyDescent="0.2">
      <c r="A48" s="82">
        <f t="shared" si="1"/>
        <v>34</v>
      </c>
      <c r="B48" s="56">
        <v>340202</v>
      </c>
      <c r="C48" s="57" t="s">
        <v>48</v>
      </c>
      <c r="D48" s="16"/>
      <c r="E48" s="16">
        <v>0</v>
      </c>
      <c r="F48" s="16">
        <v>0</v>
      </c>
      <c r="G48" s="24">
        <v>0</v>
      </c>
    </row>
    <row r="49" spans="1:7" x14ac:dyDescent="0.25">
      <c r="A49" s="82">
        <f t="shared" si="1"/>
        <v>35</v>
      </c>
      <c r="B49" s="48">
        <v>3502</v>
      </c>
      <c r="C49" s="48" t="s">
        <v>49</v>
      </c>
      <c r="D49" s="21">
        <f>D50</f>
        <v>300</v>
      </c>
      <c r="E49" s="21">
        <f>E50</f>
        <v>100</v>
      </c>
      <c r="F49" s="21">
        <f>F50</f>
        <v>99.221000000000004</v>
      </c>
      <c r="G49" s="40">
        <f t="shared" si="0"/>
        <v>99.221000000000004</v>
      </c>
    </row>
    <row r="50" spans="1:7" x14ac:dyDescent="0.25">
      <c r="A50" s="82">
        <f t="shared" si="1"/>
        <v>36</v>
      </c>
      <c r="B50" s="58">
        <v>350201</v>
      </c>
      <c r="C50" s="58" t="s">
        <v>50</v>
      </c>
      <c r="D50" s="16">
        <v>300</v>
      </c>
      <c r="E50" s="16">
        <v>100</v>
      </c>
      <c r="F50" s="16">
        <v>99.221000000000004</v>
      </c>
      <c r="G50" s="40">
        <f t="shared" si="0"/>
        <v>99.221000000000004</v>
      </c>
    </row>
    <row r="51" spans="1:7" x14ac:dyDescent="0.25">
      <c r="A51" s="82">
        <f t="shared" si="1"/>
        <v>37</v>
      </c>
      <c r="B51" s="60">
        <v>3602</v>
      </c>
      <c r="C51" s="48" t="s">
        <v>51</v>
      </c>
      <c r="D51" s="17">
        <f>D52+D53</f>
        <v>379.5</v>
      </c>
      <c r="E51" s="17">
        <f>E52+E53</f>
        <v>83</v>
      </c>
      <c r="F51" s="17">
        <f>F52+F53</f>
        <v>72.69</v>
      </c>
      <c r="G51" s="24">
        <f t="shared" si="0"/>
        <v>87.578313253012041</v>
      </c>
    </row>
    <row r="52" spans="1:7" x14ac:dyDescent="0.25">
      <c r="A52" s="82">
        <f t="shared" si="1"/>
        <v>38</v>
      </c>
      <c r="B52" s="22">
        <v>360206</v>
      </c>
      <c r="C52" s="61" t="s">
        <v>52</v>
      </c>
      <c r="D52" s="15">
        <v>14.5</v>
      </c>
      <c r="E52" s="15">
        <v>3</v>
      </c>
      <c r="F52" s="15">
        <v>2.4830000000000001</v>
      </c>
      <c r="G52" s="24">
        <f t="shared" si="0"/>
        <v>82.766666666666666</v>
      </c>
    </row>
    <row r="53" spans="1:7" x14ac:dyDescent="0.25">
      <c r="A53" s="82">
        <f t="shared" si="1"/>
        <v>39</v>
      </c>
      <c r="B53" s="22">
        <v>360250</v>
      </c>
      <c r="C53" s="61" t="s">
        <v>53</v>
      </c>
      <c r="D53" s="15">
        <v>365</v>
      </c>
      <c r="E53" s="15">
        <v>80</v>
      </c>
      <c r="F53" s="15">
        <v>70.206999999999994</v>
      </c>
      <c r="G53" s="24">
        <f t="shared" si="0"/>
        <v>87.758749999999992</v>
      </c>
    </row>
    <row r="54" spans="1:7" s="7" customFormat="1" x14ac:dyDescent="0.2">
      <c r="A54" s="82">
        <f t="shared" si="1"/>
        <v>40</v>
      </c>
      <c r="B54" s="60">
        <v>3702</v>
      </c>
      <c r="C54" s="48" t="s">
        <v>54</v>
      </c>
      <c r="D54" s="17">
        <f>D55</f>
        <v>-1384.6</v>
      </c>
      <c r="E54" s="17">
        <f>E55</f>
        <v>-67.42</v>
      </c>
      <c r="F54" s="17">
        <f>F55</f>
        <v>-734.6</v>
      </c>
      <c r="G54" s="24">
        <f>F54/E54*100</f>
        <v>1089.5876594482349</v>
      </c>
    </row>
    <row r="55" spans="1:7" x14ac:dyDescent="0.25">
      <c r="A55" s="82">
        <f t="shared" si="1"/>
        <v>41</v>
      </c>
      <c r="B55" s="22">
        <v>370203</v>
      </c>
      <c r="C55" s="61" t="s">
        <v>55</v>
      </c>
      <c r="D55" s="15">
        <v>-1384.6</v>
      </c>
      <c r="E55" s="15">
        <v>-67.42</v>
      </c>
      <c r="F55" s="15">
        <v>-734.6</v>
      </c>
      <c r="G55" s="24">
        <f t="shared" si="0"/>
        <v>1089.5876594482349</v>
      </c>
    </row>
    <row r="56" spans="1:7" x14ac:dyDescent="0.25">
      <c r="A56" s="82">
        <f t="shared" si="1"/>
        <v>42</v>
      </c>
      <c r="B56" s="48">
        <v>4202</v>
      </c>
      <c r="C56" s="48" t="s">
        <v>56</v>
      </c>
      <c r="D56" s="21">
        <f>D57+D58</f>
        <v>560</v>
      </c>
      <c r="E56" s="21">
        <f>E57+E58</f>
        <v>400</v>
      </c>
      <c r="F56" s="21">
        <f>F57+F58</f>
        <v>278.38</v>
      </c>
      <c r="G56" s="40">
        <f t="shared" si="0"/>
        <v>69.594999999999999</v>
      </c>
    </row>
    <row r="57" spans="1:7" x14ac:dyDescent="0.25">
      <c r="A57" s="82">
        <f t="shared" si="1"/>
        <v>43</v>
      </c>
      <c r="B57" s="22">
        <v>420234</v>
      </c>
      <c r="C57" s="61" t="s">
        <v>57</v>
      </c>
      <c r="D57" s="15">
        <v>485</v>
      </c>
      <c r="E57" s="15">
        <v>400</v>
      </c>
      <c r="F57" s="15">
        <v>278.38</v>
      </c>
      <c r="G57" s="24">
        <f t="shared" si="0"/>
        <v>69.594999999999999</v>
      </c>
    </row>
    <row r="58" spans="1:7" s="7" customFormat="1" ht="37.5" customHeight="1" x14ac:dyDescent="0.2">
      <c r="A58" s="87"/>
      <c r="B58" s="78">
        <v>420251</v>
      </c>
      <c r="C58" s="86" t="s">
        <v>105</v>
      </c>
      <c r="D58" s="77">
        <v>75</v>
      </c>
      <c r="E58" s="77">
        <v>0</v>
      </c>
      <c r="F58" s="77">
        <v>0</v>
      </c>
      <c r="G58" s="90">
        <v>0</v>
      </c>
    </row>
    <row r="59" spans="1:7" ht="15" customHeight="1" x14ac:dyDescent="0.25">
      <c r="A59" s="82">
        <f>A57+1</f>
        <v>44</v>
      </c>
      <c r="B59" s="62"/>
      <c r="C59" s="62" t="s">
        <v>58</v>
      </c>
      <c r="D59" s="12">
        <f>D13+D15+D19+D21+D31+D3+D47+D41+D37+D43+D45+D49+D51+D54+D56</f>
        <v>8427.7999999999993</v>
      </c>
      <c r="E59" s="12">
        <f>E13+E15+E19+E21+E31+E3+E47+E41+E37+E43+E45+E49+E51+E54+E56</f>
        <v>2424.58</v>
      </c>
      <c r="F59" s="12">
        <f>F13+F15+F19+F21+F31+F3+F47+F41+F37+F43+F45+F49+F51+F54+F56</f>
        <v>2198.0509999999999</v>
      </c>
      <c r="G59" s="24">
        <f t="shared" si="0"/>
        <v>90.656979765567641</v>
      </c>
    </row>
    <row r="60" spans="1:7" x14ac:dyDescent="0.25">
      <c r="A60" s="82">
        <f t="shared" si="1"/>
        <v>45</v>
      </c>
      <c r="B60" s="62"/>
      <c r="C60" s="62" t="s">
        <v>59</v>
      </c>
      <c r="D60" s="17">
        <f>D61+D65+D68+D71+D73+D75+D79+D83+D86+D89+D91</f>
        <v>8062.8</v>
      </c>
      <c r="E60" s="17">
        <f>E61+E65+E68+E71+E73+E75+E79+E83+E86+E89+E91</f>
        <v>2315.08</v>
      </c>
      <c r="F60" s="17">
        <f>F61+F65+F68+F71+F73+F75+F79+F83+F86+F89+F91</f>
        <v>2290.8029999999999</v>
      </c>
      <c r="G60" s="24">
        <f t="shared" si="0"/>
        <v>98.95135373291636</v>
      </c>
    </row>
    <row r="61" spans="1:7" s="7" customFormat="1" x14ac:dyDescent="0.25">
      <c r="A61" s="101"/>
      <c r="B61" s="63">
        <v>5102</v>
      </c>
      <c r="C61" s="63" t="s">
        <v>60</v>
      </c>
      <c r="D61" s="21">
        <f>D62+D63+D64</f>
        <v>2874.0600000000004</v>
      </c>
      <c r="E61" s="21">
        <f>E62+E63+E64</f>
        <v>637.66</v>
      </c>
      <c r="F61" s="21">
        <f>F62+F63+F64</f>
        <v>742.30200000000002</v>
      </c>
      <c r="G61" s="40">
        <f t="shared" si="0"/>
        <v>116.41031270583071</v>
      </c>
    </row>
    <row r="62" spans="1:7" ht="21.75" customHeight="1" x14ac:dyDescent="0.25">
      <c r="A62" s="102"/>
      <c r="B62" s="22">
        <v>510210</v>
      </c>
      <c r="C62" s="61" t="s">
        <v>61</v>
      </c>
      <c r="D62" s="15">
        <v>2235.3000000000002</v>
      </c>
      <c r="E62" s="15">
        <v>515.4</v>
      </c>
      <c r="F62" s="15">
        <v>574.221</v>
      </c>
      <c r="G62" s="24">
        <f t="shared" si="0"/>
        <v>111.41268917345752</v>
      </c>
    </row>
    <row r="63" spans="1:7" s="7" customFormat="1" x14ac:dyDescent="0.2">
      <c r="A63" s="102"/>
      <c r="B63" s="22">
        <v>510220</v>
      </c>
      <c r="C63" s="61" t="s">
        <v>62</v>
      </c>
      <c r="D63" s="15">
        <v>638.76</v>
      </c>
      <c r="E63" s="15">
        <v>122.26</v>
      </c>
      <c r="F63" s="15">
        <v>168.08099999999999</v>
      </c>
      <c r="G63" s="24">
        <f t="shared" si="0"/>
        <v>137.47832488140028</v>
      </c>
    </row>
    <row r="64" spans="1:7" ht="25.5" x14ac:dyDescent="0.25">
      <c r="A64" s="101"/>
      <c r="B64" s="58">
        <v>510259</v>
      </c>
      <c r="C64" s="30" t="s">
        <v>101</v>
      </c>
      <c r="D64" s="16">
        <v>0</v>
      </c>
      <c r="E64" s="16">
        <v>0</v>
      </c>
      <c r="F64" s="16">
        <v>0</v>
      </c>
      <c r="G64" s="40">
        <v>0</v>
      </c>
    </row>
    <row r="65" spans="1:7" x14ac:dyDescent="0.25">
      <c r="A65" s="103"/>
      <c r="B65" s="71">
        <v>5402</v>
      </c>
      <c r="C65" s="85" t="s">
        <v>98</v>
      </c>
      <c r="D65" s="18">
        <f>D67+D66</f>
        <v>0</v>
      </c>
      <c r="E65" s="18">
        <f>E67+E66</f>
        <v>0</v>
      </c>
      <c r="F65" s="18">
        <f>F67+F66</f>
        <v>0</v>
      </c>
      <c r="G65" s="24">
        <v>0</v>
      </c>
    </row>
    <row r="66" spans="1:7" x14ac:dyDescent="0.25">
      <c r="A66" s="82"/>
      <c r="B66" s="91">
        <v>540220</v>
      </c>
      <c r="C66" s="61" t="s">
        <v>62</v>
      </c>
      <c r="D66" s="79">
        <v>0</v>
      </c>
      <c r="E66" s="79">
        <v>0</v>
      </c>
      <c r="F66" s="79">
        <v>0</v>
      </c>
      <c r="G66" s="24">
        <v>0</v>
      </c>
    </row>
    <row r="67" spans="1:7" x14ac:dyDescent="0.25">
      <c r="A67" s="102"/>
      <c r="B67" s="22">
        <v>540250</v>
      </c>
      <c r="C67" s="61" t="s">
        <v>99</v>
      </c>
      <c r="D67" s="15">
        <v>0</v>
      </c>
      <c r="E67" s="15">
        <v>0</v>
      </c>
      <c r="F67" s="15">
        <v>0</v>
      </c>
      <c r="G67" s="24">
        <v>0</v>
      </c>
    </row>
    <row r="68" spans="1:7" ht="20.25" customHeight="1" x14ac:dyDescent="0.25">
      <c r="A68" s="101"/>
      <c r="B68" s="63">
        <v>5502</v>
      </c>
      <c r="C68" s="63" t="s">
        <v>91</v>
      </c>
      <c r="D68" s="21">
        <f>D69+D70</f>
        <v>15.49</v>
      </c>
      <c r="E68" s="21">
        <f>E69+E70</f>
        <v>1.7</v>
      </c>
      <c r="F68" s="21">
        <f>F69+F70</f>
        <v>1.8159999999999998</v>
      </c>
      <c r="G68" s="24">
        <f t="shared" si="0"/>
        <v>106.8235294117647</v>
      </c>
    </row>
    <row r="69" spans="1:7" s="7" customFormat="1" x14ac:dyDescent="0.2">
      <c r="A69" s="102"/>
      <c r="B69" s="22">
        <v>550220</v>
      </c>
      <c r="C69" s="61" t="s">
        <v>62</v>
      </c>
      <c r="D69" s="15">
        <v>1.24</v>
      </c>
      <c r="E69" s="15">
        <v>0.15</v>
      </c>
      <c r="F69" s="15">
        <v>0.14000000000000001</v>
      </c>
      <c r="G69" s="24">
        <f t="shared" si="0"/>
        <v>93.333333333333343</v>
      </c>
    </row>
    <row r="70" spans="1:7" ht="20.25" customHeight="1" x14ac:dyDescent="0.25">
      <c r="A70" s="102"/>
      <c r="B70" s="22">
        <v>550230</v>
      </c>
      <c r="C70" s="61" t="s">
        <v>92</v>
      </c>
      <c r="D70" s="15">
        <v>14.25</v>
      </c>
      <c r="E70" s="15">
        <v>1.55</v>
      </c>
      <c r="F70" s="15">
        <v>1.6759999999999999</v>
      </c>
      <c r="G70" s="24">
        <f t="shared" si="0"/>
        <v>108.12903225806451</v>
      </c>
    </row>
    <row r="71" spans="1:7" x14ac:dyDescent="0.25">
      <c r="A71" s="101"/>
      <c r="B71" s="63">
        <v>5602</v>
      </c>
      <c r="C71" s="63" t="s">
        <v>63</v>
      </c>
      <c r="D71" s="21">
        <f>D72</f>
        <v>15</v>
      </c>
      <c r="E71" s="21">
        <f>E72</f>
        <v>0</v>
      </c>
      <c r="F71" s="21">
        <f>F72</f>
        <v>0</v>
      </c>
      <c r="G71" s="24">
        <v>0</v>
      </c>
    </row>
    <row r="72" spans="1:7" x14ac:dyDescent="0.25">
      <c r="A72" s="102"/>
      <c r="B72" s="22">
        <v>56025101</v>
      </c>
      <c r="C72" s="61" t="s">
        <v>64</v>
      </c>
      <c r="D72" s="15">
        <v>15</v>
      </c>
      <c r="E72" s="15">
        <v>0</v>
      </c>
      <c r="F72" s="15">
        <v>0</v>
      </c>
      <c r="G72" s="24">
        <v>0</v>
      </c>
    </row>
    <row r="73" spans="1:7" x14ac:dyDescent="0.25">
      <c r="A73" s="101"/>
      <c r="B73" s="63">
        <v>6102</v>
      </c>
      <c r="C73" s="63" t="s">
        <v>65</v>
      </c>
      <c r="D73" s="21">
        <f>D74</f>
        <v>12</v>
      </c>
      <c r="E73" s="21">
        <f>E74</f>
        <v>4</v>
      </c>
      <c r="F73" s="21">
        <f>F74</f>
        <v>3.6539999999999999</v>
      </c>
      <c r="G73" s="24">
        <f t="shared" si="0"/>
        <v>91.35</v>
      </c>
    </row>
    <row r="74" spans="1:7" x14ac:dyDescent="0.25">
      <c r="A74" s="102"/>
      <c r="B74" s="64">
        <v>610220</v>
      </c>
      <c r="C74" s="65" t="s">
        <v>62</v>
      </c>
      <c r="D74" s="15">
        <v>12</v>
      </c>
      <c r="E74" s="15">
        <v>4</v>
      </c>
      <c r="F74" s="15">
        <v>3.6539999999999999</v>
      </c>
      <c r="G74" s="24">
        <f t="shared" si="0"/>
        <v>91.35</v>
      </c>
    </row>
    <row r="75" spans="1:7" x14ac:dyDescent="0.25">
      <c r="A75" s="102"/>
      <c r="B75" s="62">
        <v>6502</v>
      </c>
      <c r="C75" s="62" t="s">
        <v>66</v>
      </c>
      <c r="D75" s="17">
        <f>SUM(D76:D78)</f>
        <v>638</v>
      </c>
      <c r="E75" s="17">
        <f>SUM(E76:E78)</f>
        <v>175.5</v>
      </c>
      <c r="F75" s="17">
        <f>SUM(F76:F78)</f>
        <v>270.21699999999998</v>
      </c>
      <c r="G75" s="24">
        <f t="shared" si="0"/>
        <v>153.96980056980055</v>
      </c>
    </row>
    <row r="76" spans="1:7" s="7" customFormat="1" x14ac:dyDescent="0.2">
      <c r="A76" s="104"/>
      <c r="B76" s="78">
        <v>650210</v>
      </c>
      <c r="C76" s="86" t="s">
        <v>61</v>
      </c>
      <c r="D76" s="79">
        <v>22</v>
      </c>
      <c r="E76" s="79">
        <v>4</v>
      </c>
      <c r="F76" s="79">
        <v>6.3440000000000003</v>
      </c>
      <c r="G76" s="24">
        <f t="shared" si="0"/>
        <v>158.6</v>
      </c>
    </row>
    <row r="77" spans="1:7" x14ac:dyDescent="0.25">
      <c r="A77" s="81"/>
      <c r="B77" s="22">
        <v>650220</v>
      </c>
      <c r="C77" s="23" t="s">
        <v>62</v>
      </c>
      <c r="D77" s="5">
        <v>197</v>
      </c>
      <c r="E77" s="5">
        <v>42</v>
      </c>
      <c r="F77" s="5">
        <v>104.702</v>
      </c>
      <c r="G77" s="24">
        <f t="shared" si="0"/>
        <v>249.29047619047617</v>
      </c>
    </row>
    <row r="78" spans="1:7" x14ac:dyDescent="0.25">
      <c r="A78" s="81"/>
      <c r="B78" s="25">
        <v>650257</v>
      </c>
      <c r="C78" s="26" t="s">
        <v>67</v>
      </c>
      <c r="D78" s="5">
        <v>419</v>
      </c>
      <c r="E78" s="5">
        <v>129.5</v>
      </c>
      <c r="F78" s="5">
        <v>159.17099999999999</v>
      </c>
      <c r="G78" s="24">
        <f t="shared" si="0"/>
        <v>122.91196911196911</v>
      </c>
    </row>
    <row r="79" spans="1:7" x14ac:dyDescent="0.25">
      <c r="A79" s="101"/>
      <c r="B79" s="63">
        <v>6702</v>
      </c>
      <c r="C79" s="63" t="s">
        <v>68</v>
      </c>
      <c r="D79" s="21">
        <f>D80+D81+D82</f>
        <v>304.64999999999998</v>
      </c>
      <c r="E79" s="21">
        <f>E80+E81+E82</f>
        <v>10.119999999999999</v>
      </c>
      <c r="F79" s="21">
        <f>F80+F81+F82</f>
        <v>16.934999999999999</v>
      </c>
      <c r="G79" s="24">
        <f t="shared" si="0"/>
        <v>167.34189723320159</v>
      </c>
    </row>
    <row r="80" spans="1:7" x14ac:dyDescent="0.25">
      <c r="A80" s="102"/>
      <c r="B80" s="22">
        <v>670210</v>
      </c>
      <c r="C80" s="61" t="s">
        <v>61</v>
      </c>
      <c r="D80" s="15">
        <v>191.65</v>
      </c>
      <c r="E80" s="15">
        <v>10.119999999999999</v>
      </c>
      <c r="F80" s="15">
        <v>16.934999999999999</v>
      </c>
      <c r="G80" s="24">
        <f t="shared" si="0"/>
        <v>167.34189723320159</v>
      </c>
    </row>
    <row r="81" spans="1:7" x14ac:dyDescent="0.25">
      <c r="A81" s="102"/>
      <c r="B81" s="64">
        <v>670220</v>
      </c>
      <c r="C81" s="65" t="s">
        <v>62</v>
      </c>
      <c r="D81" s="15">
        <v>93</v>
      </c>
      <c r="E81" s="15">
        <v>0</v>
      </c>
      <c r="F81" s="15">
        <v>0</v>
      </c>
      <c r="G81" s="24">
        <v>0</v>
      </c>
    </row>
    <row r="82" spans="1:7" x14ac:dyDescent="0.25">
      <c r="A82" s="102"/>
      <c r="B82" s="64">
        <v>670259</v>
      </c>
      <c r="C82" s="65" t="s">
        <v>69</v>
      </c>
      <c r="D82" s="15">
        <v>20</v>
      </c>
      <c r="E82" s="15">
        <v>0</v>
      </c>
      <c r="F82" s="15">
        <v>0</v>
      </c>
      <c r="G82" s="24">
        <v>0</v>
      </c>
    </row>
    <row r="83" spans="1:7" ht="19.5" customHeight="1" x14ac:dyDescent="0.25">
      <c r="A83" s="102"/>
      <c r="B83" s="62">
        <v>6802</v>
      </c>
      <c r="C83" s="62" t="s">
        <v>70</v>
      </c>
      <c r="D83" s="17">
        <f>D84+D85</f>
        <v>2647.1</v>
      </c>
      <c r="E83" s="17">
        <f>E84+E85</f>
        <v>1053.0999999999999</v>
      </c>
      <c r="F83" s="17">
        <f>F84+F85</f>
        <v>854</v>
      </c>
      <c r="G83" s="24">
        <f t="shared" ref="G83:G92" si="2">F83/E83*100</f>
        <v>81.093913208622169</v>
      </c>
    </row>
    <row r="84" spans="1:7" x14ac:dyDescent="0.25">
      <c r="A84" s="102"/>
      <c r="B84" s="22">
        <v>680210</v>
      </c>
      <c r="C84" s="61" t="s">
        <v>61</v>
      </c>
      <c r="D84" s="15">
        <v>1187.0999999999999</v>
      </c>
      <c r="E84" s="15">
        <v>358.1</v>
      </c>
      <c r="F84" s="15">
        <v>295.5</v>
      </c>
      <c r="G84" s="24">
        <f t="shared" si="2"/>
        <v>82.518849483384528</v>
      </c>
    </row>
    <row r="85" spans="1:7" x14ac:dyDescent="0.25">
      <c r="A85" s="102"/>
      <c r="B85" s="64">
        <v>680257</v>
      </c>
      <c r="C85" s="65" t="s">
        <v>67</v>
      </c>
      <c r="D85" s="15">
        <v>1460</v>
      </c>
      <c r="E85" s="15">
        <v>695</v>
      </c>
      <c r="F85" s="15">
        <v>558.5</v>
      </c>
      <c r="G85" s="24">
        <f t="shared" si="2"/>
        <v>80.359712230215834</v>
      </c>
    </row>
    <row r="86" spans="1:7" x14ac:dyDescent="0.25">
      <c r="A86" s="101"/>
      <c r="B86" s="63">
        <v>7002</v>
      </c>
      <c r="C86" s="63" t="s">
        <v>71</v>
      </c>
      <c r="D86" s="21">
        <f>SUM(D87:D88)</f>
        <v>476</v>
      </c>
      <c r="E86" s="21">
        <f>SUM(E87:E88)</f>
        <v>114</v>
      </c>
      <c r="F86" s="21">
        <f>SUM(F87:F88)</f>
        <v>122.31</v>
      </c>
      <c r="G86" s="24">
        <f t="shared" si="2"/>
        <v>107.28947368421053</v>
      </c>
    </row>
    <row r="87" spans="1:7" x14ac:dyDescent="0.25">
      <c r="A87" s="81"/>
      <c r="B87" s="22">
        <v>700220</v>
      </c>
      <c r="C87" s="61" t="s">
        <v>62</v>
      </c>
      <c r="D87" s="5">
        <v>299</v>
      </c>
      <c r="E87" s="5">
        <v>70</v>
      </c>
      <c r="F87" s="5">
        <v>78.272000000000006</v>
      </c>
      <c r="G87" s="24">
        <f t="shared" si="2"/>
        <v>111.81714285714285</v>
      </c>
    </row>
    <row r="88" spans="1:7" x14ac:dyDescent="0.25">
      <c r="A88" s="81"/>
      <c r="B88" s="22">
        <v>810205</v>
      </c>
      <c r="C88" s="61" t="s">
        <v>100</v>
      </c>
      <c r="D88" s="5">
        <v>177</v>
      </c>
      <c r="E88" s="5">
        <v>44</v>
      </c>
      <c r="F88" s="5">
        <v>44.037999999999997</v>
      </c>
      <c r="G88" s="24">
        <f t="shared" si="2"/>
        <v>100.08636363636363</v>
      </c>
    </row>
    <row r="89" spans="1:7" x14ac:dyDescent="0.25">
      <c r="A89" s="81"/>
      <c r="B89" s="66">
        <v>7402</v>
      </c>
      <c r="C89" s="66" t="s">
        <v>72</v>
      </c>
      <c r="D89" s="12">
        <f>D90</f>
        <v>923.5</v>
      </c>
      <c r="E89" s="12">
        <f>E90</f>
        <v>283.5</v>
      </c>
      <c r="F89" s="12">
        <f>F90</f>
        <v>269.89299999999997</v>
      </c>
      <c r="G89" s="24">
        <f t="shared" si="2"/>
        <v>95.20035273368606</v>
      </c>
    </row>
    <row r="90" spans="1:7" x14ac:dyDescent="0.25">
      <c r="A90" s="81"/>
      <c r="B90" s="67">
        <v>740220</v>
      </c>
      <c r="C90" s="68" t="s">
        <v>62</v>
      </c>
      <c r="D90" s="5">
        <v>923.5</v>
      </c>
      <c r="E90" s="5">
        <v>283.5</v>
      </c>
      <c r="F90" s="5">
        <v>269.89299999999997</v>
      </c>
      <c r="G90" s="24">
        <f t="shared" si="2"/>
        <v>95.20035273368606</v>
      </c>
    </row>
    <row r="91" spans="1:7" x14ac:dyDescent="0.25">
      <c r="A91" s="102"/>
      <c r="B91" s="62">
        <v>8402</v>
      </c>
      <c r="C91" s="62" t="s">
        <v>73</v>
      </c>
      <c r="D91" s="17">
        <f>D92</f>
        <v>157</v>
      </c>
      <c r="E91" s="17">
        <f>E92</f>
        <v>35.5</v>
      </c>
      <c r="F91" s="17">
        <f>F92</f>
        <v>9.6760000000000002</v>
      </c>
      <c r="G91" s="24">
        <f t="shared" si="2"/>
        <v>27.256338028169015</v>
      </c>
    </row>
    <row r="92" spans="1:7" x14ac:dyDescent="0.25">
      <c r="A92" s="102"/>
      <c r="B92" s="22">
        <v>840220</v>
      </c>
      <c r="C92" s="61" t="s">
        <v>62</v>
      </c>
      <c r="D92" s="15">
        <v>157</v>
      </c>
      <c r="E92" s="15">
        <v>35.5</v>
      </c>
      <c r="F92" s="15">
        <v>9.6760000000000002</v>
      </c>
      <c r="G92" s="24">
        <f t="shared" si="2"/>
        <v>27.256338028169015</v>
      </c>
    </row>
    <row r="93" spans="1:7" x14ac:dyDescent="0.25">
      <c r="A93" s="102"/>
      <c r="B93" s="62"/>
      <c r="C93" s="62" t="s">
        <v>74</v>
      </c>
      <c r="D93" s="12">
        <f>D59-D60</f>
        <v>364.99999999999909</v>
      </c>
      <c r="E93" s="12">
        <f>E59-E60</f>
        <v>109.5</v>
      </c>
      <c r="F93" s="12">
        <f>F59-F60</f>
        <v>-92.751999999999953</v>
      </c>
      <c r="G93" s="69"/>
    </row>
    <row r="94" spans="1:7" ht="15.75" thickBot="1" x14ac:dyDescent="0.3">
      <c r="A94" s="105"/>
      <c r="B94" s="106"/>
      <c r="C94" s="107"/>
      <c r="D94" s="108"/>
      <c r="E94" s="108"/>
      <c r="F94" s="108"/>
      <c r="G94" s="109"/>
    </row>
    <row r="95" spans="1:7" x14ac:dyDescent="0.25">
      <c r="A95" s="1"/>
    </row>
    <row r="96" spans="1:7" x14ac:dyDescent="0.25">
      <c r="A96" s="1"/>
      <c r="C96" s="2" t="s">
        <v>88</v>
      </c>
    </row>
    <row r="97" spans="1:7" x14ac:dyDescent="0.25">
      <c r="A97" s="1"/>
      <c r="C97" s="2" t="s">
        <v>89</v>
      </c>
    </row>
    <row r="98" spans="1:7" ht="15" customHeight="1" x14ac:dyDescent="0.25">
      <c r="A98" s="1" t="s">
        <v>0</v>
      </c>
      <c r="E98" s="132" t="s">
        <v>107</v>
      </c>
      <c r="F98" s="132"/>
      <c r="G98" s="132"/>
    </row>
    <row r="99" spans="1:7" x14ac:dyDescent="0.25">
      <c r="A99" s="1"/>
      <c r="E99" s="132"/>
      <c r="F99" s="132"/>
      <c r="G99" s="132"/>
    </row>
    <row r="100" spans="1:7" ht="15" customHeight="1" x14ac:dyDescent="0.25">
      <c r="A100" s="1"/>
    </row>
    <row r="101" spans="1:7" x14ac:dyDescent="0.25">
      <c r="A101" s="121" t="s">
        <v>1</v>
      </c>
      <c r="B101" s="121"/>
      <c r="C101" s="121"/>
      <c r="D101" s="121"/>
      <c r="E101" s="121"/>
      <c r="F101" s="121"/>
      <c r="G101" s="121"/>
    </row>
    <row r="102" spans="1:7" x14ac:dyDescent="0.25">
      <c r="A102" s="122" t="s">
        <v>75</v>
      </c>
      <c r="B102" s="122"/>
      <c r="C102" s="122"/>
      <c r="D102" s="122"/>
      <c r="E102" s="122"/>
      <c r="F102" s="122"/>
      <c r="G102" s="122"/>
    </row>
    <row r="103" spans="1:7" x14ac:dyDescent="0.25">
      <c r="A103" s="123" t="s">
        <v>109</v>
      </c>
      <c r="B103" s="123"/>
      <c r="C103" s="123"/>
      <c r="D103" s="123"/>
      <c r="E103" s="123"/>
      <c r="F103" s="123"/>
      <c r="G103" s="123"/>
    </row>
    <row r="104" spans="1:7" x14ac:dyDescent="0.25">
      <c r="A104" s="72"/>
      <c r="B104" s="72"/>
      <c r="C104" s="72"/>
      <c r="D104" s="72"/>
      <c r="E104" s="72"/>
      <c r="F104" s="75"/>
      <c r="G104" s="72"/>
    </row>
    <row r="105" spans="1:7" ht="18.75" customHeight="1" thickBot="1" x14ac:dyDescent="0.3">
      <c r="A105" s="1"/>
      <c r="G105" s="73" t="s">
        <v>3</v>
      </c>
    </row>
    <row r="106" spans="1:7" s="27" customFormat="1" ht="12.75" customHeight="1" x14ac:dyDescent="0.25">
      <c r="A106" s="124" t="s">
        <v>4</v>
      </c>
      <c r="B106" s="124" t="s">
        <v>5</v>
      </c>
      <c r="C106" s="128" t="s">
        <v>6</v>
      </c>
      <c r="D106" s="124" t="s">
        <v>108</v>
      </c>
      <c r="E106" s="124" t="s">
        <v>110</v>
      </c>
      <c r="F106" s="124" t="s">
        <v>111</v>
      </c>
      <c r="G106" s="128" t="s">
        <v>7</v>
      </c>
    </row>
    <row r="107" spans="1:7" s="7" customFormat="1" x14ac:dyDescent="0.25">
      <c r="A107" s="125"/>
      <c r="B107" s="125"/>
      <c r="C107" s="129"/>
      <c r="D107" s="125"/>
      <c r="E107" s="125"/>
      <c r="F107" s="125"/>
      <c r="G107" s="129"/>
    </row>
    <row r="108" spans="1:7" x14ac:dyDescent="0.25">
      <c r="A108" s="125"/>
      <c r="B108" s="125"/>
      <c r="C108" s="129"/>
      <c r="D108" s="125"/>
      <c r="E108" s="125"/>
      <c r="F108" s="125"/>
      <c r="G108" s="129"/>
    </row>
    <row r="109" spans="1:7" ht="15" customHeight="1" thickBot="1" x14ac:dyDescent="0.3">
      <c r="A109" s="126"/>
      <c r="B109" s="126"/>
      <c r="C109" s="130"/>
      <c r="D109" s="126"/>
      <c r="E109" s="126"/>
      <c r="F109" s="126"/>
      <c r="G109" s="130"/>
    </row>
    <row r="110" spans="1:7" s="7" customFormat="1" ht="27.75" customHeight="1" x14ac:dyDescent="0.2">
      <c r="A110" s="110">
        <v>1</v>
      </c>
      <c r="B110" s="92">
        <v>3702</v>
      </c>
      <c r="C110" s="92" t="s">
        <v>54</v>
      </c>
      <c r="D110" s="93">
        <f>D111</f>
        <v>1384.6</v>
      </c>
      <c r="E110" s="93">
        <f>E111</f>
        <v>67.42</v>
      </c>
      <c r="F110" s="93">
        <f>F111</f>
        <v>734.6</v>
      </c>
      <c r="G110" s="94">
        <f>F110/E110*100</f>
        <v>1089.5876594482349</v>
      </c>
    </row>
    <row r="111" spans="1:7" s="7" customFormat="1" x14ac:dyDescent="0.2">
      <c r="A111" s="87">
        <v>2</v>
      </c>
      <c r="B111" s="22">
        <v>370204</v>
      </c>
      <c r="C111" s="61" t="s">
        <v>76</v>
      </c>
      <c r="D111" s="5">
        <v>1384.6</v>
      </c>
      <c r="E111" s="5">
        <v>67.42</v>
      </c>
      <c r="F111" s="5">
        <v>734.6</v>
      </c>
      <c r="G111" s="40">
        <f>F111/E111*100</f>
        <v>1089.5876594482349</v>
      </c>
    </row>
    <row r="112" spans="1:7" s="7" customFormat="1" ht="25.5" x14ac:dyDescent="0.25">
      <c r="A112" s="88">
        <f>A111+1</f>
        <v>3</v>
      </c>
      <c r="B112" s="70">
        <v>4000</v>
      </c>
      <c r="C112" s="95" t="s">
        <v>77</v>
      </c>
      <c r="D112" s="112">
        <f>D113</f>
        <v>0</v>
      </c>
      <c r="E112" s="112">
        <f>E113</f>
        <v>0</v>
      </c>
      <c r="F112" s="112">
        <f>F113</f>
        <v>0</v>
      </c>
      <c r="G112" s="113">
        <v>0</v>
      </c>
    </row>
    <row r="113" spans="1:7" s="7" customFormat="1" ht="38.25" x14ac:dyDescent="0.25">
      <c r="A113" s="88">
        <f>A112+1</f>
        <v>4</v>
      </c>
      <c r="B113" s="58">
        <v>400214</v>
      </c>
      <c r="C113" s="58" t="s">
        <v>78</v>
      </c>
      <c r="D113" s="8">
        <v>0</v>
      </c>
      <c r="E113" s="8">
        <v>0</v>
      </c>
      <c r="F113" s="8">
        <v>0</v>
      </c>
      <c r="G113" s="40">
        <v>0</v>
      </c>
    </row>
    <row r="114" spans="1:7" x14ac:dyDescent="0.25">
      <c r="A114" s="81"/>
      <c r="B114" s="96">
        <v>4202</v>
      </c>
      <c r="C114" s="96" t="s">
        <v>79</v>
      </c>
      <c r="D114" s="97">
        <f>SUM(D115:D116)</f>
        <v>1603.6399999999999</v>
      </c>
      <c r="E114" s="97">
        <f>SUM(E115:E116)</f>
        <v>0</v>
      </c>
      <c r="F114" s="97">
        <f>SUM(F115:F116)</f>
        <v>26.18</v>
      </c>
      <c r="G114" s="98">
        <v>0</v>
      </c>
    </row>
    <row r="115" spans="1:7" x14ac:dyDescent="0.25">
      <c r="A115" s="87"/>
      <c r="B115" s="78">
        <v>420205</v>
      </c>
      <c r="C115" s="78" t="s">
        <v>94</v>
      </c>
      <c r="D115" s="89">
        <v>166.64</v>
      </c>
      <c r="E115" s="89">
        <v>0</v>
      </c>
      <c r="F115" s="89">
        <v>0</v>
      </c>
      <c r="G115" s="90">
        <v>0</v>
      </c>
    </row>
    <row r="116" spans="1:7" s="28" customFormat="1" ht="25.5" customHeight="1" x14ac:dyDescent="0.25">
      <c r="A116" s="82"/>
      <c r="B116" s="58">
        <v>420287</v>
      </c>
      <c r="C116" s="30" t="s">
        <v>95</v>
      </c>
      <c r="D116" s="8">
        <v>1437</v>
      </c>
      <c r="E116" s="8">
        <v>0</v>
      </c>
      <c r="F116" s="8">
        <v>26.18</v>
      </c>
      <c r="G116" s="90">
        <v>0</v>
      </c>
    </row>
    <row r="117" spans="1:7" x14ac:dyDescent="0.25">
      <c r="A117" s="114"/>
      <c r="B117" s="95">
        <v>4302</v>
      </c>
      <c r="C117" s="95" t="s">
        <v>80</v>
      </c>
      <c r="D117" s="99">
        <f>D118+D119</f>
        <v>1000</v>
      </c>
      <c r="E117" s="99">
        <f>E118+E119</f>
        <v>0</v>
      </c>
      <c r="F117" s="99">
        <f>F118+F119</f>
        <v>901.899</v>
      </c>
      <c r="G117" s="90">
        <v>0</v>
      </c>
    </row>
    <row r="118" spans="1:7" ht="38.25" hidden="1" customHeight="1" x14ac:dyDescent="0.25">
      <c r="A118" s="82"/>
      <c r="B118" s="58">
        <v>430231</v>
      </c>
      <c r="C118" s="58" t="s">
        <v>81</v>
      </c>
      <c r="D118" s="8"/>
      <c r="E118" s="8"/>
      <c r="F118" s="8"/>
      <c r="G118" s="90" t="e">
        <f t="shared" ref="G118" si="3">F118/E118*100</f>
        <v>#DIV/0!</v>
      </c>
    </row>
    <row r="119" spans="1:7" ht="36" customHeight="1" x14ac:dyDescent="0.25">
      <c r="A119" s="82"/>
      <c r="B119" s="58">
        <v>430244</v>
      </c>
      <c r="C119" s="58" t="s">
        <v>82</v>
      </c>
      <c r="D119" s="8">
        <v>1000</v>
      </c>
      <c r="E119" s="8">
        <v>0</v>
      </c>
      <c r="F119" s="8">
        <v>901.899</v>
      </c>
      <c r="G119" s="90">
        <v>0</v>
      </c>
    </row>
    <row r="120" spans="1:7" x14ac:dyDescent="0.25">
      <c r="A120" s="95"/>
      <c r="B120" s="95">
        <v>430249</v>
      </c>
      <c r="C120" s="95" t="s">
        <v>102</v>
      </c>
      <c r="D120" s="99">
        <f>SUM(D121:D122)</f>
        <v>370.5</v>
      </c>
      <c r="E120" s="99">
        <f>SUM(E121:E122)</f>
        <v>0</v>
      </c>
      <c r="F120" s="99">
        <f>SUM(F121:F122)</f>
        <v>184.11599999999999</v>
      </c>
      <c r="G120" s="90">
        <v>0</v>
      </c>
    </row>
    <row r="121" spans="1:7" x14ac:dyDescent="0.25">
      <c r="A121" s="58"/>
      <c r="B121" s="58">
        <v>43024901</v>
      </c>
      <c r="C121" s="58" t="s">
        <v>103</v>
      </c>
      <c r="D121" s="77">
        <v>310.7</v>
      </c>
      <c r="E121" s="77">
        <v>0</v>
      </c>
      <c r="F121" s="8">
        <v>154.72</v>
      </c>
      <c r="G121" s="90">
        <v>0</v>
      </c>
    </row>
    <row r="122" spans="1:7" s="7" customFormat="1" x14ac:dyDescent="0.25">
      <c r="A122" s="58"/>
      <c r="B122" s="58">
        <v>43024903</v>
      </c>
      <c r="C122" s="58" t="s">
        <v>104</v>
      </c>
      <c r="D122" s="77">
        <v>59.8</v>
      </c>
      <c r="E122" s="77">
        <v>0</v>
      </c>
      <c r="F122" s="8">
        <v>29.396000000000001</v>
      </c>
      <c r="G122" s="90">
        <v>0</v>
      </c>
    </row>
    <row r="123" spans="1:7" ht="25.5" customHeight="1" x14ac:dyDescent="0.25">
      <c r="A123" s="114"/>
      <c r="B123" s="95">
        <v>4802</v>
      </c>
      <c r="C123" s="95" t="s">
        <v>83</v>
      </c>
      <c r="D123" s="99">
        <f>D124</f>
        <v>0</v>
      </c>
      <c r="E123" s="99">
        <f>E124</f>
        <v>0</v>
      </c>
      <c r="F123" s="99">
        <f>F124</f>
        <v>0</v>
      </c>
      <c r="G123" s="98">
        <v>0</v>
      </c>
    </row>
    <row r="124" spans="1:7" s="7" customFormat="1" ht="25.5" x14ac:dyDescent="0.25">
      <c r="A124" s="111"/>
      <c r="B124" s="76">
        <v>48020401</v>
      </c>
      <c r="C124" s="76" t="s">
        <v>93</v>
      </c>
      <c r="D124" s="77"/>
      <c r="E124" s="77"/>
      <c r="F124" s="77"/>
      <c r="G124" s="90">
        <v>0</v>
      </c>
    </row>
    <row r="125" spans="1:7" s="29" customFormat="1" ht="12.75" x14ac:dyDescent="0.2">
      <c r="A125" s="81"/>
      <c r="B125" s="60"/>
      <c r="C125" s="60" t="s">
        <v>58</v>
      </c>
      <c r="D125" s="12">
        <f>D110+D114+D117+D123+D112+D120</f>
        <v>4358.74</v>
      </c>
      <c r="E125" s="12">
        <f>E110+E114+E117+E123+E112+E120</f>
        <v>67.42</v>
      </c>
      <c r="F125" s="12">
        <f>F110+F114+F117+F123+F112+F120</f>
        <v>1846.7950000000001</v>
      </c>
      <c r="G125" s="24">
        <f>F125/E125*100</f>
        <v>2739.2390981904482</v>
      </c>
    </row>
    <row r="126" spans="1:7" x14ac:dyDescent="0.25">
      <c r="A126" s="81"/>
      <c r="B126" s="60"/>
      <c r="C126" s="60" t="s">
        <v>59</v>
      </c>
      <c r="D126" s="12">
        <f>D129+D136+D127+D134+D132</f>
        <v>4928.6400000000003</v>
      </c>
      <c r="E126" s="12">
        <f>E129+E136+E127+E134+E132</f>
        <v>230</v>
      </c>
      <c r="F126" s="12">
        <f>F129+F136+F127+F134+F132</f>
        <v>973.827</v>
      </c>
      <c r="G126" s="24">
        <f>F126/E126*100</f>
        <v>423.40304347826088</v>
      </c>
    </row>
    <row r="127" spans="1:7" x14ac:dyDescent="0.25">
      <c r="A127" s="115"/>
      <c r="B127" s="63">
        <v>5102</v>
      </c>
      <c r="C127" s="63" t="s">
        <v>84</v>
      </c>
      <c r="D127" s="6">
        <f>D128</f>
        <v>268.64</v>
      </c>
      <c r="E127" s="6">
        <f>E128</f>
        <v>0</v>
      </c>
      <c r="F127" s="6">
        <f>F128</f>
        <v>81.400000000000006</v>
      </c>
      <c r="G127" s="40">
        <v>0</v>
      </c>
    </row>
    <row r="128" spans="1:7" x14ac:dyDescent="0.25">
      <c r="A128" s="81"/>
      <c r="B128" s="22">
        <v>510271</v>
      </c>
      <c r="C128" s="61" t="s">
        <v>85</v>
      </c>
      <c r="D128" s="5">
        <v>268.64</v>
      </c>
      <c r="E128" s="5">
        <v>0</v>
      </c>
      <c r="F128" s="5">
        <v>81.400000000000006</v>
      </c>
      <c r="G128" s="40">
        <v>0</v>
      </c>
    </row>
    <row r="129" spans="1:7" x14ac:dyDescent="0.25">
      <c r="A129" s="81"/>
      <c r="B129" s="60">
        <v>6502</v>
      </c>
      <c r="C129" s="60" t="s">
        <v>86</v>
      </c>
      <c r="D129" s="12">
        <f>D130+D131</f>
        <v>1923.9</v>
      </c>
      <c r="E129" s="12">
        <f>E130+E131</f>
        <v>41.4</v>
      </c>
      <c r="F129" s="12">
        <f>F130+F131</f>
        <v>622.79200000000003</v>
      </c>
      <c r="G129" s="40">
        <f>F129/E129*100</f>
        <v>1504.3285024154591</v>
      </c>
    </row>
    <row r="130" spans="1:7" x14ac:dyDescent="0.25">
      <c r="A130" s="81"/>
      <c r="B130" s="22">
        <v>650271</v>
      </c>
      <c r="C130" s="61" t="s">
        <v>85</v>
      </c>
      <c r="D130" s="5">
        <v>1553.4</v>
      </c>
      <c r="E130" s="5">
        <v>41.4</v>
      </c>
      <c r="F130" s="5">
        <v>438.67599999999999</v>
      </c>
      <c r="G130" s="40">
        <v>0</v>
      </c>
    </row>
    <row r="131" spans="1:7" x14ac:dyDescent="0.25">
      <c r="A131" s="82"/>
      <c r="B131" s="58">
        <v>650260</v>
      </c>
      <c r="C131" s="30" t="s">
        <v>96</v>
      </c>
      <c r="D131" s="8">
        <v>370.5</v>
      </c>
      <c r="E131" s="8">
        <v>0</v>
      </c>
      <c r="F131" s="8">
        <v>184.11600000000001</v>
      </c>
      <c r="G131" s="40">
        <v>0</v>
      </c>
    </row>
    <row r="132" spans="1:7" x14ac:dyDescent="0.25">
      <c r="A132" s="81"/>
      <c r="B132" s="71">
        <v>6702</v>
      </c>
      <c r="C132" s="60" t="s">
        <v>87</v>
      </c>
      <c r="D132" s="31">
        <f>D133</f>
        <v>5</v>
      </c>
      <c r="E132" s="31">
        <f>E133</f>
        <v>0</v>
      </c>
      <c r="F132" s="31">
        <f>F133</f>
        <v>0</v>
      </c>
      <c r="G132" s="40">
        <v>0</v>
      </c>
    </row>
    <row r="133" spans="1:7" x14ac:dyDescent="0.25">
      <c r="A133" s="81"/>
      <c r="B133" s="22">
        <v>670271</v>
      </c>
      <c r="C133" s="61" t="s">
        <v>85</v>
      </c>
      <c r="D133" s="5">
        <v>5</v>
      </c>
      <c r="E133" s="5">
        <v>0</v>
      </c>
      <c r="F133" s="5">
        <v>0</v>
      </c>
      <c r="G133" s="40">
        <v>0</v>
      </c>
    </row>
    <row r="134" spans="1:7" x14ac:dyDescent="0.25">
      <c r="A134" s="82"/>
      <c r="B134" s="48">
        <v>7002</v>
      </c>
      <c r="C134" s="48" t="s">
        <v>71</v>
      </c>
      <c r="D134" s="6">
        <f>D135</f>
        <v>804.6</v>
      </c>
      <c r="E134" s="6">
        <f>E135</f>
        <v>188.6</v>
      </c>
      <c r="F134" s="6">
        <f>F135</f>
        <v>269.63499999999999</v>
      </c>
      <c r="G134" s="40">
        <f>F134/E134*100</f>
        <v>142.96659597030751</v>
      </c>
    </row>
    <row r="135" spans="1:7" x14ac:dyDescent="0.25">
      <c r="A135" s="81"/>
      <c r="B135" s="22">
        <v>700271</v>
      </c>
      <c r="C135" s="61" t="s">
        <v>85</v>
      </c>
      <c r="D135" s="5">
        <v>804.6</v>
      </c>
      <c r="E135" s="5">
        <v>188.6</v>
      </c>
      <c r="F135" s="5">
        <v>269.63499999999999</v>
      </c>
      <c r="G135" s="24">
        <f>F135/E135*100</f>
        <v>142.96659597030751</v>
      </c>
    </row>
    <row r="136" spans="1:7" x14ac:dyDescent="0.25">
      <c r="A136" s="82"/>
      <c r="B136" s="48">
        <v>8402</v>
      </c>
      <c r="C136" s="48" t="s">
        <v>73</v>
      </c>
      <c r="D136" s="6">
        <f>D137</f>
        <v>1926.5</v>
      </c>
      <c r="E136" s="6">
        <f>E137</f>
        <v>0</v>
      </c>
      <c r="F136" s="6">
        <f>F137</f>
        <v>0</v>
      </c>
      <c r="G136" s="40">
        <v>0</v>
      </c>
    </row>
    <row r="137" spans="1:7" x14ac:dyDescent="0.25">
      <c r="A137" s="81"/>
      <c r="B137" s="22">
        <v>700271</v>
      </c>
      <c r="C137" s="61" t="s">
        <v>85</v>
      </c>
      <c r="D137" s="5">
        <v>1926.5</v>
      </c>
      <c r="E137" s="5">
        <v>0</v>
      </c>
      <c r="F137" s="5">
        <v>0</v>
      </c>
      <c r="G137" s="24">
        <v>0</v>
      </c>
    </row>
    <row r="138" spans="1:7" x14ac:dyDescent="0.25">
      <c r="A138" s="81"/>
      <c r="B138" s="62"/>
      <c r="C138" s="62" t="s">
        <v>74</v>
      </c>
      <c r="D138" s="5"/>
      <c r="E138" s="31">
        <f>E125-E126</f>
        <v>-162.57999999999998</v>
      </c>
      <c r="F138" s="31">
        <f>F125-F126</f>
        <v>872.96800000000007</v>
      </c>
      <c r="G138" s="69"/>
    </row>
    <row r="139" spans="1:7" x14ac:dyDescent="0.25">
      <c r="A139" s="81"/>
      <c r="B139" s="62"/>
      <c r="C139" s="62"/>
      <c r="D139" s="5"/>
      <c r="E139" s="31"/>
      <c r="F139" s="31"/>
      <c r="G139" s="69"/>
    </row>
    <row r="140" spans="1:7" x14ac:dyDescent="0.25">
      <c r="A140" s="1"/>
      <c r="B140" s="116"/>
      <c r="C140" s="2" t="s">
        <v>88</v>
      </c>
      <c r="D140" s="117"/>
      <c r="E140" s="118"/>
      <c r="F140" s="118"/>
      <c r="G140" s="119"/>
    </row>
    <row r="141" spans="1:7" ht="14.25" customHeight="1" x14ac:dyDescent="0.25">
      <c r="A141"/>
      <c r="B141"/>
      <c r="C141" s="2" t="s">
        <v>89</v>
      </c>
      <c r="D141" s="131"/>
      <c r="E141" s="131"/>
      <c r="F141" s="131"/>
      <c r="G141" s="131"/>
    </row>
    <row r="142" spans="1:7" x14ac:dyDescent="0.25">
      <c r="A142" s="1"/>
      <c r="C142" s="2"/>
      <c r="E142" s="121"/>
      <c r="F142" s="121"/>
    </row>
  </sheetData>
  <mergeCells count="24">
    <mergeCell ref="D141:G141"/>
    <mergeCell ref="E142:F142"/>
    <mergeCell ref="E1:G2"/>
    <mergeCell ref="E98:G99"/>
    <mergeCell ref="F9:F12"/>
    <mergeCell ref="G9:G12"/>
    <mergeCell ref="A101:G101"/>
    <mergeCell ref="A9:A12"/>
    <mergeCell ref="B9:B12"/>
    <mergeCell ref="C9:C12"/>
    <mergeCell ref="D9:D12"/>
    <mergeCell ref="E9:E12"/>
    <mergeCell ref="A4:G4"/>
    <mergeCell ref="A5:G5"/>
    <mergeCell ref="A6:G6"/>
    <mergeCell ref="A102:G102"/>
    <mergeCell ref="A103:G103"/>
    <mergeCell ref="A106:A109"/>
    <mergeCell ref="B106:B109"/>
    <mergeCell ref="C106:C109"/>
    <mergeCell ref="D106:D109"/>
    <mergeCell ref="E106:E109"/>
    <mergeCell ref="F106:F109"/>
    <mergeCell ref="G106:G109"/>
  </mergeCells>
  <printOptions horizontalCentered="1"/>
  <pageMargins left="0.2" right="0" top="0.25" bottom="0.25" header="0.3" footer="0.3"/>
  <pageSetup scale="92" orientation="portrait" r:id="rId1"/>
  <rowBreaks count="2" manualBreakCount="2">
    <brk id="46" max="6" man="1"/>
    <brk id="9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Anexa PROIECT HCL</vt:lpstr>
      <vt:lpstr>Anexa Rap.spec.</vt:lpstr>
      <vt:lpstr>Sheet3</vt:lpstr>
      <vt:lpstr>'Anexa PROIECT HCL'!Print_Area</vt:lpstr>
      <vt:lpstr>'Anexa Rap.spec.'!Print_Area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CasinIT1</dc:creator>
  <cp:lastModifiedBy>Windows User</cp:lastModifiedBy>
  <cp:lastPrinted>2026-01-20T12:10:43Z</cp:lastPrinted>
  <dcterms:created xsi:type="dcterms:W3CDTF">2023-04-20T09:54:34Z</dcterms:created>
  <dcterms:modified xsi:type="dcterms:W3CDTF">2026-01-26T10:50:13Z</dcterms:modified>
</cp:coreProperties>
</file>